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8490" firstSheet="1" activeTab="6"/>
  </bookViews>
  <sheets>
    <sheet name="1. Indice" sheetId="1" r:id="rId1"/>
    <sheet name="2. Etapas" sheetId="2" r:id="rId2"/>
    <sheet name="3.GASTOS EN BIENES" sheetId="3" r:id="rId3"/>
    <sheet name="4.  RECURSOS HUMANOS" sheetId="4" r:id="rId4"/>
    <sheet name="5. CONSULTORIAS Y SERVICIOS " sheetId="5" r:id="rId5"/>
    <sheet name="6. PASAJES Y VIATICOS" sheetId="11" r:id="rId6"/>
    <sheet name="7. COSTO TOTAL DEL PROYECTO" sheetId="8" r:id="rId7"/>
    <sheet name="8. CRONOGRAMA DE DESEMBOLSO" sheetId="9" r:id="rId8"/>
    <sheet name="9. CONVENIO " sheetId="10" r:id="rId9"/>
  </sheets>
  <externalReferences>
    <externalReference r:id="rId12"/>
    <externalReference r:id="rId13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<sst xmlns="http://schemas.openxmlformats.org/spreadsheetml/2006/main" count="227" uniqueCount="178">
  <si>
    <t>FORMULARIO DE PRESUPUESTO GENERAL - PROYECTO</t>
  </si>
  <si>
    <t>1. CONTROL DE CARGA</t>
  </si>
  <si>
    <t>CONTENIDO</t>
  </si>
  <si>
    <t>VERIFICACIONES</t>
  </si>
  <si>
    <t>2</t>
  </si>
  <si>
    <t>ETAPAS ..................................................................................................................................................................................................</t>
  </si>
  <si>
    <t xml:space="preserve"> </t>
  </si>
  <si>
    <t>3</t>
  </si>
  <si>
    <t>4</t>
  </si>
  <si>
    <t>RECURSOS HUMANOS  ...............................................................................................................................................</t>
  </si>
  <si>
    <t xml:space="preserve">  </t>
  </si>
  <si>
    <t>5</t>
  </si>
  <si>
    <t>CONSULTORIAS Y SERVICIOS ..........................................................................................................</t>
  </si>
  <si>
    <t>8</t>
  </si>
  <si>
    <t>COSTOS TOTALES...........................................................................................................................................</t>
  </si>
  <si>
    <t>%</t>
  </si>
  <si>
    <t>DESEMBOLSO FIN DE PROYECTO (IGUAL AL 5 % DEL TOTAL MINCYT).................................................................................................</t>
  </si>
  <si>
    <t>REFERENCIA: SOLO COMPLETAR LAS CELDAS DE COLOR CELESTE</t>
  </si>
  <si>
    <t>Proyectos de innovacciòn productiva</t>
  </si>
  <si>
    <t>PFI</t>
  </si>
  <si>
    <t>ANEXO N° III</t>
  </si>
  <si>
    <r>
      <rPr>
        <b/>
        <sz val="18"/>
        <rFont val="Arial"/>
        <family val="2"/>
      </rPr>
      <t xml:space="preserve">2. </t>
    </r>
    <r>
      <rPr>
        <b/>
        <u val="single"/>
        <sz val="18"/>
        <rFont val="Arial"/>
        <family val="2"/>
      </rPr>
      <t>TITULO DEL PROYECTO Y CRONOGRAMA DE ETAPAS</t>
    </r>
  </si>
  <si>
    <t>TITULO DEL PROYECTO:</t>
  </si>
  <si>
    <t>IMPORTANTE:</t>
  </si>
  <si>
    <t>EN ESTE CUADRO SE INGRESARÁN LOS SIGUIENTES DATOS:</t>
  </si>
  <si>
    <t xml:space="preserve">     (NO SIMULTÁNEAS) ES DECIR QUE CADA ETAPA COMIENZA UNA VEZ FINALIZADA LA ETAPA ANTERIOR</t>
  </si>
  <si>
    <r>
      <t xml:space="preserve"> -  PARA EL INGRESO DEL MES DE INICIO Y DE FIN DE ETAPA: </t>
    </r>
    <r>
      <rPr>
        <sz val="16"/>
        <rFont val="Arial"/>
        <family val="2"/>
      </rPr>
      <t>EL N° QUE SE INGRESA CORRESPONDE AL N° DE MES CORRES</t>
    </r>
  </si>
  <si>
    <r>
      <t xml:space="preserve">    PONDIENTE AL CRONOGRAMA DEL PROYECTO. </t>
    </r>
    <r>
      <rPr>
        <b/>
        <sz val="16"/>
        <rFont val="Arial"/>
        <family val="2"/>
      </rPr>
      <t>Ejemplo</t>
    </r>
    <r>
      <rPr>
        <sz val="16"/>
        <rFont val="Arial"/>
        <family val="2"/>
      </rPr>
      <t>: PARA INGRESAR UNA ETAPA QUE DURA 4 MESES, INGRESARE</t>
    </r>
  </si>
  <si>
    <t xml:space="preserve">    MOS EN EL "N° DE MES DE INICIO DE ETAPA", EL N° 1 Y EN EL "N° DE MES DE FIN DE ETAPA", EL N° 4. EN CONSECUENCIA,</t>
  </si>
  <si>
    <t xml:space="preserve">    LA ETAPA SIGUIENTE COMENZARÁ EN EL MES N° 5 DEL PROYECTO. Y ASÍ SUCESIVAMENTE.</t>
  </si>
  <si>
    <t>N° DE
ETAPA</t>
  </si>
  <si>
    <t>N° DE MES DE INICIO DE ETAPA</t>
  </si>
  <si>
    <t>N° DE MES DE FIN DE ETAPA</t>
  </si>
  <si>
    <t>DURACION TOTAL</t>
  </si>
  <si>
    <t>PERIODO DEL PROYECTO</t>
  </si>
  <si>
    <t>AL</t>
  </si>
  <si>
    <t xml:space="preserve">CANTIDAD DE MESES:   </t>
  </si>
  <si>
    <r>
      <t xml:space="preserve"> -  N° DE ETAPA:</t>
    </r>
    <r>
      <rPr>
        <sz val="16"/>
        <rFont val="Arial"/>
        <family val="2"/>
      </rPr>
      <t xml:space="preserve"> EL PERIODO MAXIMO DE DURACION ES DE 12 MESES Y </t>
    </r>
    <r>
      <rPr>
        <b/>
        <sz val="16"/>
        <rFont val="Arial"/>
        <family val="2"/>
      </rPr>
      <t xml:space="preserve"> 2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ETAPAS. </t>
    </r>
    <r>
      <rPr>
        <sz val="16"/>
        <rFont val="Arial"/>
        <family val="2"/>
      </rPr>
      <t>LAS ETAPAS DEBEN SER CONSECUTIVAS</t>
    </r>
  </si>
  <si>
    <t xml:space="preserve">TENER EN CUENTA AL MOMENTO DE DISEÑAR LAS ETAPAS DEL PROYECTO, QUE EL 70% DEL COSTO TOTAL </t>
  </si>
  <si>
    <t>Son aquellos bienes que se utilizan para desarrollar la actividad del proyecto y que tienen una vida útil superior a un año</t>
  </si>
  <si>
    <t>(equipos, instrumentos, maquinarias, muebles, herramientas y otros bienes a ser adquiridos para la ejecución del mismo).</t>
  </si>
  <si>
    <t>Cuando sea necesaria la CONSTRUCCIÓN ó o sea necesaria la PUESTA EN MARCHA (flete, montaje) de alguno de los bienes citados, los costos</t>
  </si>
  <si>
    <t>Deberá desglosarse según la fuente de financiamiento (Mincyt o Contraparte)</t>
  </si>
  <si>
    <t>Descripción</t>
  </si>
  <si>
    <t>Entidad a la que se destina</t>
  </si>
  <si>
    <t>Costo total</t>
  </si>
  <si>
    <t>COSTO TOTAL</t>
  </si>
  <si>
    <t>DESCRIPCION</t>
  </si>
  <si>
    <t>IMPORTES</t>
  </si>
  <si>
    <t>TOTAL</t>
  </si>
  <si>
    <r>
      <rPr>
        <b/>
        <sz val="14"/>
        <rFont val="Arial"/>
        <family val="2"/>
      </rPr>
      <t xml:space="preserve">4. </t>
    </r>
    <r>
      <rPr>
        <b/>
        <u val="single"/>
        <sz val="14"/>
        <rFont val="Arial"/>
        <family val="2"/>
      </rPr>
      <t>RECURSOS HUMANOS</t>
    </r>
  </si>
  <si>
    <t>4. Recursos humanos DISPONIBLES para el proyecto</t>
  </si>
  <si>
    <t>COSTO
TOTAL
MENSUAL</t>
  </si>
  <si>
    <t>Dedicación  %</t>
  </si>
  <si>
    <t>4. TOTAL RECURSOS HUMANOS</t>
  </si>
  <si>
    <r>
      <rPr>
        <b/>
        <sz val="14"/>
        <rFont val="Arial"/>
        <family val="2"/>
      </rPr>
      <t xml:space="preserve">5. </t>
    </r>
    <r>
      <rPr>
        <b/>
        <u val="single"/>
        <sz val="14"/>
        <rFont val="Arial"/>
        <family val="2"/>
      </rPr>
      <t>CONSULTORÍAS Y SERVICIOS A CONTRATAR</t>
    </r>
  </si>
  <si>
    <t>Periodo de contratación</t>
  </si>
  <si>
    <t>Mes de inicio</t>
  </si>
  <si>
    <t>Mes de finalización</t>
  </si>
  <si>
    <t>5. TOTAL CONSULTORÍAS Y SERVICIOS A CONTRATAR</t>
  </si>
  <si>
    <t>Precio total de compra</t>
  </si>
  <si>
    <r>
      <rPr>
        <b/>
        <sz val="16"/>
        <rFont val="Arial"/>
        <family val="2"/>
      </rPr>
      <t xml:space="preserve">8. </t>
    </r>
    <r>
      <rPr>
        <b/>
        <u val="single"/>
        <sz val="16"/>
        <rFont val="Arial"/>
        <family val="2"/>
      </rPr>
      <t>COSTO TOTAL DEL PROYECTO Y MONTO SOLICITADO A MINCYT</t>
    </r>
  </si>
  <si>
    <t>CUADRO DE DISTRIBUCIÓN DE COSTOS POR ETAPAS Y POR RECURSOS (MINCYT)</t>
  </si>
  <si>
    <t>ETAPA</t>
  </si>
  <si>
    <t>LIMITE DE COSTOS PARA 1° ETAPA</t>
  </si>
  <si>
    <t>TOTAL (*)</t>
  </si>
  <si>
    <t>CUADRO DE DISTRIBUCIÓN DE COSTOS POR ETAPAS Y POR RECURSOS (CONTRAPARTE)</t>
  </si>
  <si>
    <t>Recursos humanos   A financiar por CONTRAPARTE</t>
  </si>
  <si>
    <t>MINCYT</t>
  </si>
  <si>
    <t>TOTAL CUADRO POR ETAPA</t>
  </si>
  <si>
    <t>DIFERENCIA</t>
  </si>
  <si>
    <t>VERIFICACION</t>
  </si>
  <si>
    <t>4.  Recursos humanos</t>
  </si>
  <si>
    <t>5.  Consultoría</t>
  </si>
  <si>
    <t>Costo Total MINCYT</t>
  </si>
  <si>
    <t>CONTRAPARTE</t>
  </si>
  <si>
    <t>Costo Total CONTRAPARTE</t>
  </si>
  <si>
    <t>CONCEPTO</t>
  </si>
  <si>
    <t>Recursos humanos</t>
  </si>
  <si>
    <t>Consultoría</t>
  </si>
  <si>
    <t>Total</t>
  </si>
  <si>
    <t>Consultoría y servicios     A financiar por MINCYT</t>
  </si>
  <si>
    <t>TOTAL     A financiar por MINCYT</t>
  </si>
  <si>
    <t>Consultoría y servicios     A financiar por CONTRAPARTE</t>
  </si>
  <si>
    <t>TOTAL  A financiar por CONTRAPARTE</t>
  </si>
  <si>
    <r>
      <rPr>
        <b/>
        <sz val="14"/>
        <rFont val="Arial"/>
        <family val="2"/>
      </rPr>
      <t xml:space="preserve">9. </t>
    </r>
    <r>
      <rPr>
        <b/>
        <u val="single"/>
        <sz val="14"/>
        <rFont val="Arial"/>
        <family val="2"/>
      </rPr>
      <t>CRONOGRAMA DE DESEMBOLSOS</t>
    </r>
    <r>
      <rPr>
        <b/>
        <sz val="14"/>
        <rFont val="Arial"/>
        <family val="2"/>
      </rPr>
      <t xml:space="preserve"> </t>
    </r>
  </si>
  <si>
    <t>PARA DEFINIR EL CRONOGRAMA DE DESEMBOLSO SE DEBE TENER EN CUENTA LO SIGUIENTE:</t>
  </si>
  <si>
    <t>CRONOGRAMA DE DESEMBOLSOS</t>
  </si>
  <si>
    <t>ETAPA A EJECUTAR</t>
  </si>
  <si>
    <t>COSTO DE EJECUCION DEL PROYECTO</t>
  </si>
  <si>
    <t>SALDO E/CRONOG DE DESEMBOLSO Y  COSTO DE EJECUCION</t>
  </si>
  <si>
    <t xml:space="preserve">CONTROL FINANCIERO ENTRE DESEMBOLSO Y COSTO DE EJECUCION </t>
  </si>
  <si>
    <t>ETAPA FINANCIADA</t>
  </si>
  <si>
    <t>LIMITES</t>
  </si>
  <si>
    <t>ANTICIPO (MES 0)</t>
  </si>
  <si>
    <t>FIRMA</t>
  </si>
  <si>
    <t>ACLARACION</t>
  </si>
  <si>
    <t>CARGO</t>
  </si>
  <si>
    <t xml:space="preserve">   /          /                                                                                       </t>
  </si>
  <si>
    <t xml:space="preserve">    FECHA</t>
  </si>
  <si>
    <t xml:space="preserve">1) EL ANTICIPO SE PERCIBE AL INICIO DEL PROYECTO. EL MISMO SERÁ DEL  70 % DEL MONTO TOTAL SOLICITADO AL MINCYT </t>
  </si>
  <si>
    <t xml:space="preserve">2) EL MONTO DEL SEGUNDO DESEMBOLSO DEBE  SER IGUAL  AL  30 % DEL MONTO TOTAL SOLICITADO AL MINCYT. EL MISMO SE DESEMBOLSARÁ  CON </t>
  </si>
  <si>
    <t xml:space="preserve">     POSTERIORIDAD A LA TERMINACIÓN DE LA ETAPA 1 Y CONDICIONADO A LA APROBACIÓN DE LA RENDICION CONTABLE DE LA MISMA.</t>
  </si>
  <si>
    <t xml:space="preserve">2º DESEMBOLSO </t>
  </si>
  <si>
    <t>Etapa 1</t>
  </si>
  <si>
    <t>Etapa 2</t>
  </si>
  <si>
    <t>ANEXO I DEL CONVENIO</t>
  </si>
  <si>
    <t>COSTO DEL PROYECTO</t>
  </si>
  <si>
    <t>MONTO</t>
  </si>
  <si>
    <t>SOLICITADO AL MINCYT</t>
  </si>
  <si>
    <t>RECURSOS HUMANOS</t>
  </si>
  <si>
    <t xml:space="preserve">CONSULTORIA Y SERVICIOS </t>
  </si>
  <si>
    <t>CRONOGRAMA DE EJECUCION</t>
  </si>
  <si>
    <t>N° DE MES</t>
  </si>
  <si>
    <t>MONTO SOLICITADO AL MINCYT</t>
  </si>
  <si>
    <t>MONTO SOLICITADO A CONTRAPARTE</t>
  </si>
  <si>
    <t>ETAPAS</t>
  </si>
  <si>
    <t>INICIO</t>
  </si>
  <si>
    <t>FIN</t>
  </si>
  <si>
    <t xml:space="preserve">                                    /          /                                                                                       </t>
  </si>
  <si>
    <t xml:space="preserve">FIRMA </t>
  </si>
  <si>
    <t xml:space="preserve">SE PERCIBE COMO ANTICIPO. EL RESTO SE DESEMBOLSA UNA VEZ RENDIDA Y APROBADA LA ETAPA 1 </t>
  </si>
  <si>
    <t>MESES DEPARTICIPACION
EN EL PROY.</t>
  </si>
  <si>
    <t>Función en el proyecto                                                          (NO incluir Nombres ni Apellidos)</t>
  </si>
  <si>
    <t>Especialidad                          (NO incluir Nombres ni Apellidos)</t>
  </si>
  <si>
    <t>PROYECTOS FEDERALES DE INNOVACIÓN</t>
  </si>
  <si>
    <r>
      <rPr>
        <b/>
        <sz val="14"/>
        <rFont val="Arial"/>
        <family val="2"/>
      </rPr>
      <t xml:space="preserve">3. </t>
    </r>
    <r>
      <rPr>
        <b/>
        <u val="single"/>
        <sz val="14"/>
        <rFont val="Arial"/>
        <family val="2"/>
      </rPr>
      <t>GASTOS EN BIENES</t>
    </r>
  </si>
  <si>
    <t>BIENES DE CONSUMO A ADQUIRIR para el proyecto</t>
  </si>
  <si>
    <t>BIENES DE CAPITAL A ADQUIRIR para el proyecto</t>
  </si>
  <si>
    <t>pertinentes se presupuestarán en los rubros que correspondan según su naturaleza (CONSULTORÍAS Y SERVICIOS ó BIENES DE CONSUMO)</t>
  </si>
  <si>
    <t xml:space="preserve"> TOTAL BIENES DE CAPITAL</t>
  </si>
  <si>
    <t>A financiar por MINCYT (C)</t>
  </si>
  <si>
    <t>A financiar por CONTRAPARTE (D)</t>
  </si>
  <si>
    <t xml:space="preserve"> TOTAL BIENES DE CONSUMO</t>
  </si>
  <si>
    <t>A financiar por MINCYT (A)</t>
  </si>
  <si>
    <t>A financiar por CONTRAPARTE (B)</t>
  </si>
  <si>
    <t xml:space="preserve">B. Bienes de capital a financiar por CONTRAPARTE </t>
  </si>
  <si>
    <t>C. Bienes de capital a financiar por MINCYT</t>
  </si>
  <si>
    <t>A. Bienes de capital a financiar por MINCYT</t>
  </si>
  <si>
    <t xml:space="preserve">D. Bienes de capital a financiar por CONTRAPARTE </t>
  </si>
  <si>
    <t>Gastos en bienes  A financiar por MINCYT</t>
  </si>
  <si>
    <t>3. A+C TOTAL GASTOS EN BIENES a financiar por MINCYT</t>
  </si>
  <si>
    <t>3. B+D TOTAL GASTOS EN BIENES a financiar por CONTRAPARTE</t>
  </si>
  <si>
    <t>A financiar Por MINCYT (A)</t>
  </si>
  <si>
    <t xml:space="preserve">5.B. Consultorias y servicios a contratar a financiar POR CONTRAPARTE </t>
  </si>
  <si>
    <t>5.A. Consultorias y servicios a contratar a financiar POR MINCYT</t>
  </si>
  <si>
    <t xml:space="preserve">3 TOTAL GASTOS EN BIENES </t>
  </si>
  <si>
    <t>Gastos en bienes   A financiar por CONTRAPARTE</t>
  </si>
  <si>
    <t>3.  Gastos en bienes</t>
  </si>
  <si>
    <t xml:space="preserve">(*) Los totales de los costos estimados para Gastos en bienes, recursos humanos, consultorías y servicios,  debe coincidir </t>
  </si>
  <si>
    <t xml:space="preserve">    con los establecidos en los puntos 3 B+D, 4 B, 5 B, respectivamente.</t>
  </si>
  <si>
    <t>TOTAL EN LAS PLANILLAS  3 A 5</t>
  </si>
  <si>
    <t xml:space="preserve">Costo total ASIGNADO AL PY </t>
  </si>
  <si>
    <t xml:space="preserve">A financiar por CONTRAPARTE </t>
  </si>
  <si>
    <t xml:space="preserve">4. Recursos humanos a contratar por CONTRAPARTE </t>
  </si>
  <si>
    <t>A financiar por CONTRAPARTE  (B)</t>
  </si>
  <si>
    <t>Pasajes y viaticos    A financiar por MINCYT</t>
  </si>
  <si>
    <r>
      <rPr>
        <b/>
        <sz val="14"/>
        <rFont val="Arial"/>
        <family val="2"/>
      </rPr>
      <t xml:space="preserve">6.  </t>
    </r>
    <r>
      <rPr>
        <b/>
        <u val="single"/>
        <sz val="14"/>
        <rFont val="Arial"/>
        <family val="2"/>
      </rPr>
      <t>PASAJES Y VIATICOS</t>
    </r>
  </si>
  <si>
    <t>6 Pasajes y Viaticos para el proyecto</t>
  </si>
  <si>
    <t>6 . TOTAL PASAJES Y VIATICOS</t>
  </si>
  <si>
    <t xml:space="preserve">(*) Los totales de los costos estimados para bienes de capital, recursos humanos, consultorías y servicios, pasajes y viaticos, debe coincidir </t>
  </si>
  <si>
    <t xml:space="preserve">    con los establecidos en los puntos 3 A+C, 5 A , 6 A respectivamente.</t>
  </si>
  <si>
    <t>Pasajes y viaticos    A financiar por CONTRAPARTE</t>
  </si>
  <si>
    <t>6.  Pasajes y viaticos</t>
  </si>
  <si>
    <t>3.  Gastos en Bienes</t>
  </si>
  <si>
    <t>TOTAL EN LAS PLANILLAS  3 A 6</t>
  </si>
  <si>
    <t>6.  Pasajes y Viaticos</t>
  </si>
  <si>
    <t>Gastos en bienes</t>
  </si>
  <si>
    <t>Pasajes y viaticos</t>
  </si>
  <si>
    <t>GASTOS EN BIENES</t>
  </si>
  <si>
    <t>PASAJES Y VIATICOS</t>
  </si>
  <si>
    <t>(BENEFICIARIO)</t>
  </si>
  <si>
    <t>DT</t>
  </si>
  <si>
    <t>Son aquellos que se adquieren para cubri una necesidad inmediata y el tiempo de utilizacion de los mismos es relativamente corto.</t>
  </si>
  <si>
    <t>GASTOS EN BIENES ....................................................................................................................................</t>
  </si>
  <si>
    <t>PASAJES Y VIÁTICOS  ..............................................................................................................................................................</t>
  </si>
  <si>
    <t xml:space="preserve">6.B. Pasajes y viaticos  CONTRAPARTE  </t>
  </si>
  <si>
    <t>6.A. Pasajes y viaticos  MINCYT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</si>
</sst>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00"/>
    <numFmt numFmtId="165" formatCode="[$$-2C0A]\ #,##0"/>
    <numFmt numFmtId="166" formatCode="[$$-2C0A]\ #,##0.00"/>
    <numFmt numFmtId="167" formatCode="&quot;$&quot;\ #,##0"/>
    <numFmt numFmtId="168" formatCode="[$$-2C0A]\ #,##0.00;[Red][$$-2C0A]\ \-#,##0.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6"/>
      <color theme="0"/>
      <name val="Arial"/>
      <family val="2"/>
    </font>
    <font>
      <b/>
      <u val="single"/>
      <sz val="16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u val="single"/>
      <sz val="12"/>
      <color theme="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8"/>
      <color theme="0"/>
      <name val="Arial"/>
      <family val="2"/>
    </font>
    <font>
      <b/>
      <sz val="8"/>
      <color indexed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2"/>
      <color indexed="9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A0D1F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0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/>
      <protection/>
    </xf>
    <xf numFmtId="0" fontId="12" fillId="0" borderId="0" xfId="0" applyFont="1" applyProtection="1">
      <protection/>
    </xf>
    <xf numFmtId="0" fontId="20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" fontId="27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/>
    </xf>
    <xf numFmtId="1" fontId="27" fillId="3" borderId="6" xfId="0" applyNumberFormat="1" applyFont="1" applyFill="1" applyBorder="1" applyAlignment="1" applyProtection="1">
      <alignment horizontal="center" vertical="center"/>
      <protection locked="0"/>
    </xf>
    <xf numFmtId="1" fontId="27" fillId="3" borderId="7" xfId="0" applyNumberFormat="1" applyFont="1" applyFill="1" applyBorder="1" applyAlignment="1" applyProtection="1">
      <alignment horizontal="center" vertical="center"/>
      <protection locked="0"/>
    </xf>
    <xf numFmtId="1" fontId="27" fillId="0" borderId="8" xfId="0" applyNumberFormat="1" applyFont="1" applyFill="1" applyBorder="1" applyAlignment="1" applyProtection="1">
      <alignment horizontal="center" vertical="center"/>
      <protection/>
    </xf>
    <xf numFmtId="1" fontId="27" fillId="0" borderId="9" xfId="0" applyNumberFormat="1" applyFont="1" applyFill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right"/>
      <protection/>
    </xf>
    <xf numFmtId="1" fontId="26" fillId="0" borderId="11" xfId="0" applyNumberFormat="1" applyFont="1" applyFill="1" applyBorder="1" applyAlignment="1" applyProtection="1">
      <alignment horizontal="center"/>
      <protection/>
    </xf>
    <xf numFmtId="1" fontId="4" fillId="0" borderId="11" xfId="23" applyNumberFormat="1" applyFont="1" applyFill="1" applyBorder="1" applyAlignment="1" applyProtection="1">
      <alignment horizontal="center"/>
      <protection/>
    </xf>
    <xf numFmtId="0" fontId="34" fillId="0" borderId="5" xfId="0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8" fillId="3" borderId="12" xfId="0" applyFont="1" applyFill="1" applyBorder="1" applyProtection="1">
      <protection locked="0"/>
    </xf>
    <xf numFmtId="165" fontId="8" fillId="3" borderId="12" xfId="0" applyNumberFormat="1" applyFont="1" applyFill="1" applyBorder="1" applyProtection="1">
      <protection locked="0"/>
    </xf>
    <xf numFmtId="165" fontId="8" fillId="0" borderId="12" xfId="0" applyNumberFormat="1" applyFont="1" applyBorder="1" applyProtection="1">
      <protection/>
    </xf>
    <xf numFmtId="0" fontId="39" fillId="0" borderId="0" xfId="0" applyFont="1" applyProtection="1"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8" fillId="3" borderId="13" xfId="0" applyFont="1" applyFill="1" applyBorder="1" applyProtection="1">
      <protection locked="0"/>
    </xf>
    <xf numFmtId="165" fontId="8" fillId="3" borderId="13" xfId="0" applyNumberFormat="1" applyFont="1" applyFill="1" applyBorder="1" applyProtection="1">
      <protection locked="0"/>
    </xf>
    <xf numFmtId="165" fontId="8" fillId="0" borderId="13" xfId="0" applyNumberFormat="1" applyFont="1" applyBorder="1" applyProtection="1">
      <protection/>
    </xf>
    <xf numFmtId="165" fontId="8" fillId="0" borderId="14" xfId="0" applyNumberFormat="1" applyFont="1" applyBorder="1" applyProtection="1">
      <protection/>
    </xf>
    <xf numFmtId="165" fontId="7" fillId="0" borderId="15" xfId="0" applyNumberFormat="1" applyFont="1" applyFill="1" applyBorder="1" applyProtection="1">
      <protection/>
    </xf>
    <xf numFmtId="165" fontId="7" fillId="0" borderId="13" xfId="0" applyNumberFormat="1" applyFont="1" applyBorder="1" applyAlignment="1" applyProtection="1">
      <alignment horizontal="right"/>
      <protection/>
    </xf>
    <xf numFmtId="165" fontId="7" fillId="0" borderId="16" xfId="0" applyNumberFormat="1" applyFont="1" applyBorder="1" applyAlignment="1" applyProtection="1">
      <alignment horizontal="right"/>
      <protection/>
    </xf>
    <xf numFmtId="0" fontId="8" fillId="3" borderId="12" xfId="0" applyFont="1" applyFill="1" applyBorder="1" applyAlignment="1" applyProtection="1">
      <alignment horizontal="left"/>
      <protection locked="0"/>
    </xf>
    <xf numFmtId="44" fontId="8" fillId="3" borderId="12" xfId="21" applyFont="1" applyFill="1" applyBorder="1" applyProtection="1">
      <protection locked="0"/>
    </xf>
    <xf numFmtId="1" fontId="8" fillId="3" borderId="12" xfId="0" applyNumberFormat="1" applyFont="1" applyFill="1" applyBorder="1" applyAlignment="1" applyProtection="1">
      <alignment horizontal="center"/>
      <protection locked="0"/>
    </xf>
    <xf numFmtId="9" fontId="8" fillId="3" borderId="17" xfId="22" applyNumberFormat="1" applyFont="1" applyFill="1" applyBorder="1" applyAlignment="1" applyProtection="1">
      <alignment horizontal="center"/>
      <protection locked="0"/>
    </xf>
    <xf numFmtId="165" fontId="8" fillId="0" borderId="12" xfId="0" applyNumberFormat="1" applyFont="1" applyFill="1" applyBorder="1" applyProtection="1"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8" fillId="3" borderId="13" xfId="0" applyFont="1" applyFill="1" applyBorder="1" applyAlignment="1" applyProtection="1">
      <alignment horizontal="left"/>
      <protection locked="0"/>
    </xf>
    <xf numFmtId="44" fontId="8" fillId="3" borderId="13" xfId="21" applyFont="1" applyFill="1" applyBorder="1" applyProtection="1">
      <protection locked="0"/>
    </xf>
    <xf numFmtId="1" fontId="8" fillId="3" borderId="13" xfId="0" applyNumberFormat="1" applyFont="1" applyFill="1" applyBorder="1" applyAlignment="1" applyProtection="1">
      <alignment horizontal="center"/>
      <protection locked="0"/>
    </xf>
    <xf numFmtId="9" fontId="8" fillId="3" borderId="18" xfId="22" applyNumberFormat="1" applyFont="1" applyFill="1" applyBorder="1" applyAlignment="1" applyProtection="1">
      <alignment horizontal="center"/>
      <protection locked="0"/>
    </xf>
    <xf numFmtId="0" fontId="8" fillId="3" borderId="12" xfId="0" applyNumberFormat="1" applyFont="1" applyFill="1" applyBorder="1" applyAlignment="1" applyProtection="1">
      <alignment horizontal="center"/>
      <protection locked="0"/>
    </xf>
    <xf numFmtId="0" fontId="8" fillId="3" borderId="13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Protection="1">
      <protection/>
    </xf>
    <xf numFmtId="0" fontId="33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65" fontId="8" fillId="3" borderId="12" xfId="0" applyNumberFormat="1" applyFont="1" applyFill="1" applyBorder="1" applyAlignment="1" applyProtection="1">
      <alignment horizontal="right" vertical="center"/>
      <protection locked="0"/>
    </xf>
    <xf numFmtId="165" fontId="7" fillId="0" borderId="17" xfId="0" applyNumberFormat="1" applyFont="1" applyFill="1" applyBorder="1" applyProtection="1">
      <protection/>
    </xf>
    <xf numFmtId="165" fontId="7" fillId="0" borderId="13" xfId="0" applyNumberFormat="1" applyFont="1" applyFill="1" applyBorder="1" applyProtection="1">
      <protection/>
    </xf>
    <xf numFmtId="0" fontId="8" fillId="0" borderId="12" xfId="0" applyFont="1" applyFill="1" applyBorder="1" applyAlignment="1" applyProtection="1">
      <alignment horizontal="center"/>
      <protection/>
    </xf>
    <xf numFmtId="165" fontId="7" fillId="0" borderId="12" xfId="0" applyNumberFormat="1" applyFont="1" applyFill="1" applyBorder="1" applyAlignment="1" applyProtection="1">
      <alignment horizontal="right"/>
      <protection/>
    </xf>
    <xf numFmtId="166" fontId="11" fillId="0" borderId="12" xfId="0" applyNumberFormat="1" applyFont="1" applyFill="1" applyBorder="1" applyAlignment="1" applyProtection="1">
      <alignment horizontal="left"/>
      <protection/>
    </xf>
    <xf numFmtId="165" fontId="7" fillId="0" borderId="13" xfId="0" applyNumberFormat="1" applyFont="1" applyFill="1" applyBorder="1" applyAlignment="1" applyProtection="1">
      <alignment horizontal="right"/>
      <protection/>
    </xf>
    <xf numFmtId="166" fontId="11" fillId="0" borderId="13" xfId="0" applyNumberFormat="1" applyFont="1" applyFill="1" applyBorder="1" applyAlignment="1" applyProtection="1">
      <alignment horizontal="left"/>
      <protection/>
    </xf>
    <xf numFmtId="166" fontId="35" fillId="0" borderId="13" xfId="0" applyNumberFormat="1" applyFont="1" applyFill="1" applyBorder="1" applyAlignment="1" applyProtection="1">
      <alignment horizontal="left"/>
      <protection/>
    </xf>
    <xf numFmtId="166" fontId="12" fillId="0" borderId="0" xfId="0" applyNumberFormat="1" applyFont="1" applyFill="1" applyProtection="1">
      <protection/>
    </xf>
    <xf numFmtId="0" fontId="30" fillId="0" borderId="0" xfId="0" applyFont="1" applyProtection="1">
      <protection/>
    </xf>
    <xf numFmtId="0" fontId="44" fillId="0" borderId="0" xfId="0" applyFont="1" applyAlignment="1" applyProtection="1">
      <alignment horizontal="center" vertical="center"/>
      <protection/>
    </xf>
    <xf numFmtId="167" fontId="8" fillId="3" borderId="12" xfId="0" applyNumberFormat="1" applyFont="1" applyFill="1" applyBorder="1" applyAlignment="1" applyProtection="1">
      <alignment vertical="center"/>
      <protection locked="0"/>
    </xf>
    <xf numFmtId="1" fontId="8" fillId="0" borderId="12" xfId="0" applyNumberFormat="1" applyFont="1" applyFill="1" applyBorder="1" applyAlignment="1" applyProtection="1" quotePrefix="1">
      <alignment horizontal="center" vertical="center"/>
      <protection/>
    </xf>
    <xf numFmtId="167" fontId="8" fillId="0" borderId="12" xfId="0" applyNumberFormat="1" applyFont="1" applyFill="1" applyBorder="1" applyAlignment="1" applyProtection="1">
      <alignment vertical="center"/>
      <protection/>
    </xf>
    <xf numFmtId="168" fontId="6" fillId="0" borderId="12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center"/>
      <protection/>
    </xf>
    <xf numFmtId="167" fontId="45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Protection="1">
      <protection/>
    </xf>
    <xf numFmtId="0" fontId="8" fillId="0" borderId="13" xfId="0" applyFont="1" applyBorder="1" applyProtection="1">
      <protection/>
    </xf>
    <xf numFmtId="165" fontId="7" fillId="0" borderId="19" xfId="0" applyNumberFormat="1" applyFont="1" applyBorder="1" applyProtection="1">
      <protection/>
    </xf>
    <xf numFmtId="1" fontId="8" fillId="0" borderId="13" xfId="0" applyNumberFormat="1" applyFont="1" applyBorder="1" applyAlignment="1" applyProtection="1">
      <alignment horizontal="center"/>
      <protection/>
    </xf>
    <xf numFmtId="165" fontId="7" fillId="0" borderId="19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Protection="1">
      <protection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30" fillId="0" borderId="0" xfId="0" applyFont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Protection="1">
      <protection locked="0"/>
    </xf>
    <xf numFmtId="0" fontId="7" fillId="0" borderId="12" xfId="0" applyFont="1" applyBorder="1" applyAlignment="1" applyProtection="1">
      <alignment vertical="center"/>
      <protection locked="0"/>
    </xf>
    <xf numFmtId="167" fontId="8" fillId="0" borderId="12" xfId="0" applyNumberFormat="1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 wrapText="1"/>
      <protection locked="0"/>
    </xf>
    <xf numFmtId="168" fontId="8" fillId="0" borderId="12" xfId="0" applyNumberFormat="1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8" fillId="0" borderId="12" xfId="0" applyNumberFormat="1" applyFont="1" applyFill="1" applyBorder="1" applyAlignment="1" applyProtection="1" quotePrefix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66" fontId="7" fillId="0" borderId="13" xfId="0" applyNumberFormat="1" applyFont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8" fillId="0" borderId="21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167" fontId="8" fillId="3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Protection="1">
      <protection locked="0"/>
    </xf>
    <xf numFmtId="166" fontId="8" fillId="0" borderId="13" xfId="0" applyNumberFormat="1" applyFont="1" applyBorder="1" applyProtection="1">
      <protection locked="0"/>
    </xf>
    <xf numFmtId="165" fontId="8" fillId="0" borderId="13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6" fontId="7" fillId="0" borderId="13" xfId="0" applyNumberFormat="1" applyFont="1" applyBorder="1" applyAlignment="1" applyProtection="1">
      <alignment horizontal="center" wrapText="1"/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43" fontId="0" fillId="0" borderId="0" xfId="2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9" fillId="0" borderId="0" xfId="0" applyFont="1" applyAlignment="1" applyProtection="1">
      <alignment horizontal="left" vertical="top" wrapText="1" shrinkToFi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Protection="1"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16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Fill="1" applyBorder="1" applyAlignment="1" applyProtection="1">
      <alignment horizontal="left"/>
      <protection locked="0"/>
    </xf>
    <xf numFmtId="166" fontId="7" fillId="0" borderId="21" xfId="0" applyNumberFormat="1" applyFont="1" applyFill="1" applyBorder="1" applyAlignment="1" applyProtection="1">
      <alignment horizontal="left"/>
      <protection locked="0"/>
    </xf>
    <xf numFmtId="166" fontId="7" fillId="0" borderId="17" xfId="0" applyNumberFormat="1" applyFont="1" applyFill="1" applyBorder="1" applyAlignment="1" applyProtection="1">
      <alignment horizontal="left"/>
      <protection locked="0"/>
    </xf>
    <xf numFmtId="166" fontId="7" fillId="0" borderId="25" xfId="0" applyNumberFormat="1" applyFont="1" applyFill="1" applyBorder="1" applyAlignment="1" applyProtection="1">
      <alignment horizontal="left"/>
      <protection locked="0"/>
    </xf>
    <xf numFmtId="166" fontId="7" fillId="0" borderId="26" xfId="0" applyNumberFormat="1" applyFont="1" applyFill="1" applyBorder="1" applyAlignment="1" applyProtection="1">
      <alignment horizontal="left"/>
      <protection locked="0"/>
    </xf>
    <xf numFmtId="166" fontId="7" fillId="0" borderId="18" xfId="0" applyNumberFormat="1" applyFont="1" applyFill="1" applyBorder="1" applyAlignment="1" applyProtection="1">
      <alignment horizontal="left"/>
      <protection locked="0"/>
    </xf>
    <xf numFmtId="166" fontId="11" fillId="0" borderId="27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166" fontId="7" fillId="0" borderId="10" xfId="0" applyNumberFormat="1" applyFont="1" applyFill="1" applyBorder="1" applyAlignment="1" applyProtection="1">
      <alignment horizontal="center"/>
      <protection locked="0"/>
    </xf>
    <xf numFmtId="166" fontId="7" fillId="0" borderId="23" xfId="0" applyNumberFormat="1" applyFont="1" applyFill="1" applyBorder="1" applyAlignment="1" applyProtection="1">
      <alignment horizontal="center"/>
      <protection locked="0"/>
    </xf>
    <xf numFmtId="166" fontId="7" fillId="0" borderId="9" xfId="0" applyNumberFormat="1" applyFont="1" applyFill="1" applyBorder="1" applyAlignment="1" applyProtection="1">
      <alignment horizontal="center"/>
      <protection locked="0"/>
    </xf>
    <xf numFmtId="166" fontId="7" fillId="0" borderId="17" xfId="0" applyNumberFormat="1" applyFont="1" applyFill="1" applyBorder="1" applyAlignment="1" applyProtection="1">
      <alignment horizontal="right"/>
      <protection locked="0"/>
    </xf>
    <xf numFmtId="166" fontId="7" fillId="0" borderId="18" xfId="0" applyNumberFormat="1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Protection="1">
      <protection locked="0"/>
    </xf>
    <xf numFmtId="166" fontId="7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Protection="1">
      <protection locked="0"/>
    </xf>
    <xf numFmtId="0" fontId="3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Protection="1">
      <protection locked="0"/>
    </xf>
    <xf numFmtId="166" fontId="7" fillId="0" borderId="0" xfId="0" applyNumberFormat="1" applyFont="1" applyBorder="1" applyProtection="1">
      <protection locked="0"/>
    </xf>
    <xf numFmtId="166" fontId="8" fillId="0" borderId="0" xfId="0" applyNumberFormat="1" applyFont="1" applyBorder="1" applyProtection="1"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40" fillId="0" borderId="0" xfId="0" applyFont="1" applyProtection="1"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/>
      <protection locked="0"/>
    </xf>
    <xf numFmtId="0" fontId="28" fillId="0" borderId="5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28" fillId="0" borderId="5" xfId="0" applyFont="1" applyBorder="1" applyAlignment="1" applyProtection="1">
      <alignment horizontal="left"/>
      <protection locked="0"/>
    </xf>
    <xf numFmtId="0" fontId="29" fillId="0" borderId="5" xfId="0" applyFont="1" applyBorder="1" applyAlignment="1" applyProtection="1">
      <alignment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3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Protection="1">
      <protection locked="0"/>
    </xf>
    <xf numFmtId="1" fontId="27" fillId="4" borderId="6" xfId="0" applyNumberFormat="1" applyFont="1" applyFill="1" applyBorder="1" applyAlignment="1" applyProtection="1">
      <alignment horizontal="center" vertical="center"/>
      <protection locked="0"/>
    </xf>
    <xf numFmtId="1" fontId="27" fillId="4" borderId="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3" fillId="0" borderId="0" xfId="0" applyNumberFormat="1" applyFont="1" applyBorder="1" applyAlignment="1" applyProtection="1">
      <alignment horizontal="left" vertical="center"/>
      <protection locked="0"/>
    </xf>
    <xf numFmtId="0" fontId="33" fillId="0" borderId="0" xfId="0" applyNumberFormat="1" applyFont="1" applyBorder="1" applyAlignment="1" applyProtection="1">
      <alignment horizontal="left"/>
      <protection locked="0"/>
    </xf>
    <xf numFmtId="15" fontId="26" fillId="0" borderId="22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4" fillId="0" borderId="10" xfId="23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justify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1" fillId="0" borderId="3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vertical="top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13" xfId="0" applyFont="1" applyBorder="1" applyProtection="1">
      <protection locked="0"/>
    </xf>
    <xf numFmtId="0" fontId="46" fillId="0" borderId="0" xfId="0" applyFont="1" applyAlignment="1" applyProtection="1">
      <alignment vertical="center"/>
      <protection locked="0"/>
    </xf>
    <xf numFmtId="167" fontId="7" fillId="0" borderId="31" xfId="0" applyNumberFormat="1" applyFont="1" applyFill="1" applyBorder="1" applyAlignment="1" applyProtection="1">
      <alignment horizontal="center" vertical="center" wrapText="1"/>
      <protection/>
    </xf>
    <xf numFmtId="165" fontId="7" fillId="0" borderId="13" xfId="0" applyNumberFormat="1" applyFont="1" applyFill="1" applyBorder="1" applyAlignment="1" applyProtection="1">
      <alignment horizontal="right" vertical="center"/>
      <protection/>
    </xf>
    <xf numFmtId="165" fontId="7" fillId="0" borderId="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Fill="1" applyBorder="1" applyProtection="1">
      <protection/>
    </xf>
    <xf numFmtId="165" fontId="8" fillId="3" borderId="17" xfId="0" applyNumberFormat="1" applyFont="1" applyFill="1" applyBorder="1" applyProtection="1">
      <protection locked="0"/>
    </xf>
    <xf numFmtId="165" fontId="8" fillId="7" borderId="13" xfId="0" applyNumberFormat="1" applyFont="1" applyFill="1" applyBorder="1" applyProtection="1">
      <protection/>
    </xf>
    <xf numFmtId="0" fontId="11" fillId="8" borderId="18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top" wrapText="1"/>
      <protection/>
    </xf>
    <xf numFmtId="0" fontId="18" fillId="0" borderId="26" xfId="0" applyFont="1" applyBorder="1" applyAlignment="1" applyProtection="1">
      <alignment vertical="top"/>
      <protection/>
    </xf>
    <xf numFmtId="0" fontId="18" fillId="0" borderId="18" xfId="0" applyFont="1" applyBorder="1" applyAlignment="1" applyProtection="1">
      <alignment vertical="top"/>
      <protection/>
    </xf>
    <xf numFmtId="0" fontId="25" fillId="9" borderId="10" xfId="0" applyFont="1" applyFill="1" applyBorder="1" applyAlignment="1" applyProtection="1">
      <alignment horizontal="center" vertical="center"/>
      <protection locked="0"/>
    </xf>
    <xf numFmtId="0" fontId="25" fillId="9" borderId="22" xfId="0" applyFont="1" applyFill="1" applyBorder="1" applyAlignment="1" applyProtection="1">
      <alignment horizontal="center" vertical="center"/>
      <protection locked="0"/>
    </xf>
    <xf numFmtId="0" fontId="25" fillId="9" borderId="11" xfId="0" applyFont="1" applyFill="1" applyBorder="1" applyAlignment="1" applyProtection="1">
      <alignment horizontal="center" vertical="center"/>
      <protection locked="0"/>
    </xf>
    <xf numFmtId="0" fontId="27" fillId="3" borderId="10" xfId="0" applyNumberFormat="1" applyFont="1" applyFill="1" applyBorder="1" applyAlignment="1" applyProtection="1">
      <alignment horizontal="left" vertical="top" wrapText="1"/>
      <protection locked="0"/>
    </xf>
    <xf numFmtId="0" fontId="27" fillId="3" borderId="22" xfId="0" applyNumberFormat="1" applyFont="1" applyFill="1" applyBorder="1" applyAlignment="1" applyProtection="1">
      <alignment horizontal="left" vertical="top" wrapText="1"/>
      <protection locked="0"/>
    </xf>
    <xf numFmtId="0" fontId="27" fillId="3" borderId="11" xfId="0" applyNumberFormat="1" applyFont="1" applyFill="1" applyBorder="1" applyAlignment="1" applyProtection="1">
      <alignment horizontal="left" vertical="top" wrapText="1"/>
      <protection locked="0"/>
    </xf>
    <xf numFmtId="1" fontId="29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 wrapText="1" shrinkToFit="1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Millares_Copia de Formulario PFIP 2005 MEMORIA TECNIC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glfs003.mincyt.gob.ar\UserProfiles$\mamartinez\Downloads\anexo_iv_presupuesto_gral_modificad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%20-%20INSTRUMENTOS\18-%20PFI%202023\ANEXOS\ANEXO%20III%20-%20FORMULARIO%20PRESUPUESTO%20GENER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dice"/>
      <sheetName val="2. ETAPAS"/>
      <sheetName val="3. BIENES DE CAPITAL"/>
      <sheetName val="4. RECURSOS HUMANOS"/>
      <sheetName val="5. CONSULTORÍAS Y SERVICIOS"/>
      <sheetName val="6. MATERIALES E INSUMOS "/>
      <sheetName val="7. OTROS COSTOS "/>
      <sheetName val="8. COSTO TOTAL DEL PROYECTO"/>
      <sheetName val="9. CRONOGRAMA DE DESEMBOLSOS "/>
      <sheetName val="10. CONVENIO "/>
      <sheetName val="Hoja1"/>
    </sheetNames>
    <sheetDataSet>
      <sheetData sheetId="0">
        <row r="11">
          <cell r="C11" t="str">
            <v>FALTA CARGAR EL TITULO DEL PROYECTO (En hoja 2. Etapas)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</sheetData>
      <sheetData sheetId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</sheetData>
      <sheetData sheetId="2"/>
      <sheetData sheetId="3"/>
      <sheetData sheetId="4"/>
      <sheetData sheetId="5"/>
      <sheetData sheetId="6"/>
      <sheetData sheetId="7"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</sheetData>
      <sheetData sheetId="8">
        <row r="16">
          <cell r="A16" t="str">
            <v/>
          </cell>
          <cell r="B16">
            <v>0</v>
          </cell>
        </row>
        <row r="17">
          <cell r="A17" t="str">
            <v/>
          </cell>
          <cell r="B17">
            <v>0</v>
          </cell>
        </row>
        <row r="18">
          <cell r="A18" t="str">
            <v/>
          </cell>
          <cell r="B18">
            <v>0</v>
          </cell>
        </row>
        <row r="19">
          <cell r="A19" t="str">
            <v/>
          </cell>
          <cell r="B19">
            <v>0</v>
          </cell>
        </row>
        <row r="21">
          <cell r="B21">
            <v>0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dice"/>
      <sheetName val="2. Etapas"/>
      <sheetName val="3.BIENES DE CAPITAL"/>
      <sheetName val="4.  RECURSOS HUMANOS"/>
      <sheetName val="5. CONSULTORIAS Y SERVICIOS "/>
      <sheetName val="6. MATERIALES E INSUMOS"/>
      <sheetName val="7. OTROS COSTOS"/>
      <sheetName val="8. COSTO TOTAL DEL PROYECTO"/>
      <sheetName val="9. CRONOGRAMA DE DESEMBOLSO"/>
      <sheetName val="10. CONVENIO "/>
    </sheetNames>
    <sheetDataSet>
      <sheetData sheetId="0">
        <row r="3">
          <cell r="D3" t="str">
            <v>PFI</v>
          </cell>
          <cell r="J3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2"/>
  <sheetViews>
    <sheetView showGridLines="0" zoomScale="60" zoomScaleNormal="60" workbookViewId="0" topLeftCell="B1">
      <selection activeCell="P11" sqref="P11"/>
    </sheetView>
  </sheetViews>
  <sheetFormatPr defaultColWidth="11.421875" defaultRowHeight="15"/>
  <cols>
    <col min="1" max="1" width="9.7109375" style="221" customWidth="1"/>
    <col min="2" max="2" width="8.8515625" style="221" customWidth="1"/>
    <col min="3" max="3" width="17.421875" style="221" customWidth="1"/>
    <col min="4" max="4" width="15.421875" style="221" bestFit="1" customWidth="1"/>
    <col min="5" max="5" width="14.140625" style="221" customWidth="1"/>
    <col min="6" max="6" width="10.00390625" style="221" customWidth="1"/>
    <col min="7" max="7" width="6.8515625" style="221" customWidth="1"/>
    <col min="8" max="8" width="4.140625" style="221" customWidth="1"/>
    <col min="9" max="9" width="49.140625" style="221" customWidth="1"/>
    <col min="10" max="10" width="28.00390625" style="221" customWidth="1"/>
    <col min="11" max="11" width="27.57421875" style="221" customWidth="1"/>
    <col min="12" max="12" width="14.00390625" style="73" bestFit="1" customWidth="1"/>
    <col min="13" max="16384" width="11.421875" style="73" customWidth="1"/>
  </cols>
  <sheetData>
    <row r="2" ht="15.75" thickBot="1"/>
    <row r="3" spans="1:11" ht="65.25" customHeight="1">
      <c r="A3" s="222"/>
      <c r="B3" s="223"/>
      <c r="C3" s="223"/>
      <c r="D3" s="1" t="s">
        <v>19</v>
      </c>
      <c r="E3" s="283" t="s">
        <v>125</v>
      </c>
      <c r="F3" s="283"/>
      <c r="G3" s="283"/>
      <c r="H3" s="283"/>
      <c r="I3" s="283"/>
      <c r="J3" s="1">
        <v>2023</v>
      </c>
      <c r="K3" s="2" t="s">
        <v>20</v>
      </c>
    </row>
    <row r="4" spans="1:11" ht="27" customHeight="1" thickBot="1">
      <c r="A4" s="284" t="s">
        <v>0</v>
      </c>
      <c r="B4" s="285"/>
      <c r="C4" s="285"/>
      <c r="D4" s="285"/>
      <c r="E4" s="285"/>
      <c r="F4" s="285"/>
      <c r="G4" s="285"/>
      <c r="H4" s="285"/>
      <c r="I4" s="285"/>
      <c r="J4" s="285"/>
      <c r="K4" s="286"/>
    </row>
    <row r="5" spans="1:11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73"/>
    </row>
    <row r="6" s="221" customFormat="1" ht="15">
      <c r="C6" s="224"/>
    </row>
    <row r="7" spans="1:11" s="221" customFormat="1" ht="20.25">
      <c r="A7" s="287" t="s">
        <v>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</row>
    <row r="8" spans="3:10" s="221" customFormat="1" ht="15">
      <c r="C8" s="224"/>
      <c r="D8" s="224"/>
      <c r="E8" s="224"/>
      <c r="F8" s="225"/>
      <c r="G8" s="225"/>
      <c r="H8" s="225"/>
      <c r="I8" s="225"/>
      <c r="J8" s="225"/>
    </row>
    <row r="9" spans="1:11" s="221" customFormat="1" ht="15.75">
      <c r="A9" s="226"/>
      <c r="B9" s="227"/>
      <c r="C9" s="288" t="s">
        <v>2</v>
      </c>
      <c r="D9" s="288"/>
      <c r="E9" s="288"/>
      <c r="F9" s="288"/>
      <c r="G9" s="288"/>
      <c r="H9" s="288"/>
      <c r="I9" s="288"/>
      <c r="J9" s="288"/>
      <c r="K9" s="228" t="s">
        <v>3</v>
      </c>
    </row>
    <row r="10" spans="1:11" s="221" customFormat="1" ht="15.75">
      <c r="A10" s="229"/>
      <c r="B10" s="230"/>
      <c r="C10" s="230"/>
      <c r="D10" s="230"/>
      <c r="E10" s="230"/>
      <c r="F10" s="230"/>
      <c r="G10" s="230"/>
      <c r="H10" s="230"/>
      <c r="I10" s="230"/>
      <c r="J10" s="230"/>
      <c r="K10" s="231"/>
    </row>
    <row r="11" spans="1:15" s="221" customFormat="1" ht="119.25" customHeight="1">
      <c r="A11" s="289"/>
      <c r="B11" s="232">
        <v>1</v>
      </c>
      <c r="C11" s="290" t="str">
        <f>IF('2. Etapas'!C8:G8="","FALTA CARGAR EL TITULO DEL PROYECTO (En hoja 2. Etapas)",'2. Etapas'!C8:G8)</f>
        <v>FALTA CARGAR EL TITULO DEL PROYECTO (En hoja 2. Etapas)</v>
      </c>
      <c r="D11" s="291"/>
      <c r="E11" s="291"/>
      <c r="F11" s="291"/>
      <c r="G11" s="291"/>
      <c r="H11" s="291"/>
      <c r="I11" s="291"/>
      <c r="J11" s="292"/>
      <c r="K11" s="233"/>
      <c r="L11" s="234"/>
      <c r="M11" s="234"/>
      <c r="N11" s="235"/>
      <c r="O11" s="235"/>
    </row>
    <row r="12" spans="1:15" s="221" customFormat="1" ht="33" customHeight="1">
      <c r="A12" s="289"/>
      <c r="B12" s="236" t="s">
        <v>4</v>
      </c>
      <c r="C12" s="237" t="s">
        <v>5</v>
      </c>
      <c r="D12" s="238"/>
      <c r="E12" s="238"/>
      <c r="F12" s="238"/>
      <c r="G12" s="238"/>
      <c r="H12" s="238"/>
      <c r="I12" s="238"/>
      <c r="J12" s="239" t="s">
        <v>6</v>
      </c>
      <c r="K12" s="3" t="str">
        <f>IF('2. Etapas'!D42=0,"NO EXISTEN DATOS","OK")</f>
        <v>NO EXISTEN DATOS</v>
      </c>
      <c r="L12" s="240"/>
      <c r="M12" s="234"/>
      <c r="N12" s="235"/>
      <c r="O12" s="235"/>
    </row>
    <row r="13" spans="1:15" s="221" customFormat="1" ht="18.75" customHeight="1">
      <c r="A13" s="289"/>
      <c r="B13" s="236" t="s">
        <v>7</v>
      </c>
      <c r="C13" s="237" t="s">
        <v>174</v>
      </c>
      <c r="D13" s="238"/>
      <c r="E13" s="238"/>
      <c r="F13" s="238"/>
      <c r="G13" s="238"/>
      <c r="H13" s="238"/>
      <c r="I13" s="238"/>
      <c r="J13" s="239" t="s">
        <v>6</v>
      </c>
      <c r="K13" s="4" t="str">
        <f>IF(AND('3.GASTOS EN BIENES'!E78=0,'3.GASTOS EN BIENES'!A12,'3.GASTOS EN BIENES'!A46=""),"NO EXISTEN DATOS","OK")</f>
        <v>NO EXISTEN DATOS</v>
      </c>
      <c r="L13" s="241"/>
      <c r="M13" s="234"/>
      <c r="N13" s="235"/>
      <c r="O13" s="235"/>
    </row>
    <row r="14" spans="1:15" s="221" customFormat="1" ht="18.75" customHeight="1">
      <c r="A14" s="289"/>
      <c r="B14" s="236" t="s">
        <v>8</v>
      </c>
      <c r="C14" s="237" t="s">
        <v>9</v>
      </c>
      <c r="D14" s="238"/>
      <c r="E14" s="238"/>
      <c r="F14" s="238"/>
      <c r="G14" s="238"/>
      <c r="H14" s="238"/>
      <c r="I14" s="238"/>
      <c r="J14" s="239" t="s">
        <v>10</v>
      </c>
      <c r="K14" s="4" t="str">
        <f>IF(AND('4.  RECURSOS HUMANOS'!E37=0,'4.  RECURSOS HUMANOS'!A10=""),"NO EXISTEN DATOS","OK")</f>
        <v>NO EXISTEN DATOS</v>
      </c>
      <c r="L14" s="242"/>
      <c r="M14" s="234"/>
      <c r="N14" s="235"/>
      <c r="O14" s="235"/>
    </row>
    <row r="15" spans="1:15" s="221" customFormat="1" ht="18.75" customHeight="1">
      <c r="A15" s="289"/>
      <c r="B15" s="236" t="s">
        <v>11</v>
      </c>
      <c r="C15" s="237" t="s">
        <v>12</v>
      </c>
      <c r="D15" s="238"/>
      <c r="E15" s="238"/>
      <c r="F15" s="238"/>
      <c r="G15" s="238"/>
      <c r="H15" s="238"/>
      <c r="I15" s="238"/>
      <c r="J15" s="239" t="s">
        <v>6</v>
      </c>
      <c r="K15" s="4" t="str">
        <f>IF('5. CONSULTORIAS Y SERVICIOS '!F34=0,"NO EXISTEN DATOS","OK")</f>
        <v>NO EXISTEN DATOS</v>
      </c>
      <c r="L15" s="242"/>
      <c r="M15" s="234"/>
      <c r="N15" s="235"/>
      <c r="O15" s="235"/>
    </row>
    <row r="16" spans="1:15" s="221" customFormat="1" ht="18.75" customHeight="1">
      <c r="A16" s="289"/>
      <c r="B16" s="236">
        <v>6</v>
      </c>
      <c r="C16" s="237" t="s">
        <v>175</v>
      </c>
      <c r="D16" s="238"/>
      <c r="E16" s="238"/>
      <c r="F16" s="238"/>
      <c r="G16" s="238"/>
      <c r="H16" s="238"/>
      <c r="I16" s="238"/>
      <c r="J16" s="239" t="s">
        <v>6</v>
      </c>
      <c r="K16" s="4" t="str">
        <f>IF('6. PASAJES Y VIATICOS'!D34=0,"NO EXISTEN DATOS","OK")</f>
        <v>NO EXISTEN DATOS</v>
      </c>
      <c r="L16" s="242"/>
      <c r="M16" s="234"/>
      <c r="N16" s="235"/>
      <c r="O16" s="235"/>
    </row>
    <row r="17" spans="1:15" s="221" customFormat="1" ht="18.75" customHeight="1">
      <c r="A17" s="289"/>
      <c r="B17" s="236" t="s">
        <v>13</v>
      </c>
      <c r="C17" s="237" t="s">
        <v>14</v>
      </c>
      <c r="D17" s="238"/>
      <c r="E17" s="238"/>
      <c r="F17" s="238"/>
      <c r="G17" s="238"/>
      <c r="H17" s="238"/>
      <c r="I17" s="238"/>
      <c r="J17" s="239" t="s">
        <v>6</v>
      </c>
      <c r="K17" s="4" t="str">
        <f>IF('7. COSTO TOTAL DEL PROYECTO'!G69="OK","OK","REVISAR")</f>
        <v>OK</v>
      </c>
      <c r="L17" s="240"/>
      <c r="M17" s="234"/>
      <c r="N17" s="235"/>
      <c r="O17" s="235"/>
    </row>
    <row r="18" spans="1:15" s="221" customFormat="1" ht="18.75" customHeight="1">
      <c r="A18" s="289"/>
      <c r="B18" s="236"/>
      <c r="C18" s="237"/>
      <c r="D18" s="237"/>
      <c r="E18" s="237"/>
      <c r="F18" s="237"/>
      <c r="G18" s="237"/>
      <c r="H18" s="237"/>
      <c r="I18" s="237"/>
      <c r="J18" s="243" t="s">
        <v>6</v>
      </c>
      <c r="K18" s="244"/>
      <c r="L18" s="240"/>
      <c r="M18" s="234"/>
      <c r="N18" s="235"/>
      <c r="O18" s="235"/>
    </row>
    <row r="19" spans="1:15" s="221" customFormat="1" ht="18.75" customHeight="1">
      <c r="A19" s="245"/>
      <c r="B19" s="246" t="s">
        <v>15</v>
      </c>
      <c r="C19" s="247" t="s">
        <v>16</v>
      </c>
      <c r="D19" s="247"/>
      <c r="E19" s="247"/>
      <c r="F19" s="247"/>
      <c r="G19" s="247"/>
      <c r="H19" s="247"/>
      <c r="I19" s="247"/>
      <c r="J19" s="248" t="s">
        <v>6</v>
      </c>
      <c r="K19" s="6" t="str">
        <f>IF('[1]9. CRONOGRAMA DE DESEMBOLSOS '!B21&gt;='[1]8. COSTO TOTAL DEL PROYECTO'!G17*0.05,"OK","REVISAR")</f>
        <v>OK</v>
      </c>
      <c r="L19" s="240"/>
      <c r="M19" s="234"/>
      <c r="N19" s="235"/>
      <c r="O19" s="235"/>
    </row>
    <row r="20" spans="1:15" ht="15">
      <c r="A20" s="249"/>
      <c r="B20" s="250"/>
      <c r="C20" s="251"/>
      <c r="D20" s="252"/>
      <c r="E20" s="252"/>
      <c r="F20" s="252"/>
      <c r="G20" s="252"/>
      <c r="H20" s="252"/>
      <c r="I20" s="252"/>
      <c r="J20" s="253"/>
      <c r="K20" s="254"/>
      <c r="L20" s="240"/>
      <c r="M20" s="122"/>
      <c r="N20" s="126"/>
      <c r="O20" s="126"/>
    </row>
    <row r="21" spans="1:15" ht="5.25" customHeight="1">
      <c r="A21" s="255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122"/>
      <c r="M21" s="122"/>
      <c r="N21" s="126"/>
      <c r="O21" s="126"/>
    </row>
    <row r="22" spans="1:15" ht="18" customHeight="1" thickBot="1">
      <c r="A22" s="257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122"/>
      <c r="M22" s="122"/>
      <c r="N22" s="126"/>
      <c r="O22" s="126"/>
    </row>
    <row r="23" spans="1:15" ht="29.25" customHeight="1" thickBot="1">
      <c r="A23" s="277" t="s">
        <v>17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9"/>
      <c r="L23" s="122"/>
      <c r="M23" s="122"/>
      <c r="N23" s="126"/>
      <c r="O23" s="126"/>
    </row>
    <row r="24" spans="1:15" ht="24.75" customHeight="1" thickBot="1">
      <c r="A24" s="280"/>
      <c r="B24" s="281"/>
      <c r="C24" s="281"/>
      <c r="D24" s="281"/>
      <c r="E24" s="281"/>
      <c r="F24" s="281"/>
      <c r="G24" s="281"/>
      <c r="H24" s="281"/>
      <c r="I24" s="281"/>
      <c r="J24" s="281"/>
      <c r="K24" s="282"/>
      <c r="L24" s="122"/>
      <c r="M24" s="122"/>
      <c r="N24" s="126"/>
      <c r="O24" s="126"/>
    </row>
    <row r="25" spans="1:15" ht="15">
      <c r="A25" s="234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122"/>
      <c r="M25" s="122"/>
      <c r="N25" s="126"/>
      <c r="O25" s="126"/>
    </row>
    <row r="26" spans="1:15" ht="15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122"/>
      <c r="M26" s="122"/>
      <c r="N26" s="126"/>
      <c r="O26" s="126"/>
    </row>
    <row r="27" spans="1:20" ht="15">
      <c r="A27" s="234"/>
      <c r="B27" s="234"/>
      <c r="C27" s="234"/>
      <c r="D27" s="234"/>
      <c r="E27" s="234"/>
      <c r="F27" s="234"/>
      <c r="G27" s="234"/>
      <c r="H27" s="234"/>
      <c r="I27" s="234"/>
      <c r="J27" s="265"/>
      <c r="K27" s="234"/>
      <c r="L27" s="159"/>
      <c r="M27" s="159"/>
      <c r="N27" s="258"/>
      <c r="O27" s="258"/>
      <c r="P27" s="259"/>
      <c r="Q27" s="259"/>
      <c r="R27" s="259"/>
      <c r="S27" s="260"/>
      <c r="T27" s="260"/>
    </row>
    <row r="28" spans="1:20" ht="15">
      <c r="A28" s="234"/>
      <c r="B28" s="234"/>
      <c r="C28" s="234"/>
      <c r="D28" s="234"/>
      <c r="E28" s="234"/>
      <c r="F28" s="234"/>
      <c r="G28" s="234"/>
      <c r="H28" s="234"/>
      <c r="I28" s="234"/>
      <c r="J28" s="240"/>
      <c r="K28" s="234"/>
      <c r="L28" s="159"/>
      <c r="M28" s="159"/>
      <c r="N28" s="258"/>
      <c r="O28" s="258"/>
      <c r="P28" s="159"/>
      <c r="Q28" s="259"/>
      <c r="R28" s="259"/>
      <c r="S28" s="260"/>
      <c r="T28" s="260"/>
    </row>
    <row r="29" spans="1:20" ht="20.25">
      <c r="A29" s="234"/>
      <c r="B29" s="234"/>
      <c r="C29" s="234"/>
      <c r="D29" s="234"/>
      <c r="E29" s="234"/>
      <c r="F29" s="234"/>
      <c r="G29" s="234"/>
      <c r="H29" s="234"/>
      <c r="I29" s="261">
        <v>2021</v>
      </c>
      <c r="J29" s="240"/>
      <c r="K29" s="240"/>
      <c r="L29" s="261" t="s">
        <v>19</v>
      </c>
      <c r="N29" s="262"/>
      <c r="O29" s="262"/>
      <c r="P29" s="261"/>
      <c r="Q29" s="263"/>
      <c r="R29" s="263"/>
      <c r="S29" s="263"/>
      <c r="T29" s="263"/>
    </row>
    <row r="30" spans="1:20" ht="20.25">
      <c r="A30" s="234"/>
      <c r="B30" s="234"/>
      <c r="C30" s="234"/>
      <c r="D30" s="234"/>
      <c r="E30" s="234"/>
      <c r="F30" s="234"/>
      <c r="G30" s="234"/>
      <c r="H30" s="234"/>
      <c r="I30" s="261">
        <v>2022</v>
      </c>
      <c r="J30" s="240" t="s">
        <v>18</v>
      </c>
      <c r="K30" s="240"/>
      <c r="L30" s="261"/>
      <c r="N30" s="262"/>
      <c r="O30" s="262"/>
      <c r="P30" s="261"/>
      <c r="Q30" s="263"/>
      <c r="R30" s="263"/>
      <c r="S30" s="263"/>
      <c r="T30" s="263"/>
    </row>
    <row r="31" spans="1:20" ht="20.25">
      <c r="A31" s="234"/>
      <c r="B31" s="234"/>
      <c r="C31" s="234"/>
      <c r="D31" s="234"/>
      <c r="E31" s="234"/>
      <c r="F31" s="234"/>
      <c r="G31" s="234"/>
      <c r="H31" s="234"/>
      <c r="I31" s="261">
        <v>2023</v>
      </c>
      <c r="J31" s="240"/>
      <c r="K31" s="240"/>
      <c r="L31" s="261"/>
      <c r="M31" s="261"/>
      <c r="N31" s="262"/>
      <c r="O31" s="262"/>
      <c r="P31" s="261"/>
      <c r="Q31" s="263"/>
      <c r="R31" s="263"/>
      <c r="S31" s="263"/>
      <c r="T31" s="263"/>
    </row>
    <row r="32" spans="1:20" ht="20.25">
      <c r="A32" s="234"/>
      <c r="B32" s="234"/>
      <c r="C32" s="234"/>
      <c r="D32" s="234"/>
      <c r="E32" s="234"/>
      <c r="F32" s="234"/>
      <c r="G32" s="234"/>
      <c r="H32" s="234"/>
      <c r="I32" s="240"/>
      <c r="J32" s="240"/>
      <c r="K32" s="240"/>
      <c r="L32" s="261"/>
      <c r="M32" s="261"/>
      <c r="N32" s="262"/>
      <c r="O32" s="262"/>
      <c r="P32" s="261"/>
      <c r="Q32" s="263"/>
      <c r="R32" s="263"/>
      <c r="S32" s="263"/>
      <c r="T32" s="263"/>
    </row>
    <row r="33" spans="1:20" ht="20.25">
      <c r="A33" s="234"/>
      <c r="B33" s="234"/>
      <c r="C33" s="234"/>
      <c r="D33" s="234"/>
      <c r="E33" s="234"/>
      <c r="F33" s="234"/>
      <c r="G33" s="234"/>
      <c r="H33" s="234"/>
      <c r="I33" s="240"/>
      <c r="J33" s="240"/>
      <c r="K33" s="240"/>
      <c r="L33" s="261"/>
      <c r="M33" s="159"/>
      <c r="N33" s="258"/>
      <c r="O33" s="258"/>
      <c r="P33" s="159"/>
      <c r="Q33" s="259"/>
      <c r="R33" s="259"/>
      <c r="S33" s="260"/>
      <c r="T33" s="260"/>
    </row>
    <row r="34" spans="1:20" ht="20.25">
      <c r="A34" s="234"/>
      <c r="B34" s="234"/>
      <c r="C34" s="234"/>
      <c r="D34" s="234"/>
      <c r="E34" s="234"/>
      <c r="F34" s="234"/>
      <c r="G34" s="234"/>
      <c r="H34" s="234"/>
      <c r="I34" s="240"/>
      <c r="J34" s="240"/>
      <c r="K34" s="240"/>
      <c r="L34" s="261"/>
      <c r="M34" s="159"/>
      <c r="N34" s="258"/>
      <c r="O34" s="258"/>
      <c r="P34" s="159"/>
      <c r="Q34" s="259"/>
      <c r="R34" s="259"/>
      <c r="S34" s="260"/>
      <c r="T34" s="260"/>
    </row>
    <row r="35" spans="1:20" ht="20.25">
      <c r="A35" s="234"/>
      <c r="B35" s="234"/>
      <c r="C35" s="234"/>
      <c r="D35" s="234"/>
      <c r="E35" s="234"/>
      <c r="F35" s="234"/>
      <c r="G35" s="234"/>
      <c r="H35" s="234"/>
      <c r="I35" s="265"/>
      <c r="J35" s="265"/>
      <c r="K35" s="240"/>
      <c r="L35" s="261"/>
      <c r="M35" s="159"/>
      <c r="N35" s="258"/>
      <c r="O35" s="258"/>
      <c r="P35" s="159"/>
      <c r="Q35" s="259"/>
      <c r="R35" s="259"/>
      <c r="S35" s="260"/>
      <c r="T35" s="260"/>
    </row>
    <row r="36" spans="1:20" ht="20.25">
      <c r="A36" s="234"/>
      <c r="B36" s="234"/>
      <c r="C36" s="234"/>
      <c r="D36" s="234"/>
      <c r="E36" s="234"/>
      <c r="F36" s="234"/>
      <c r="G36" s="234"/>
      <c r="H36" s="234"/>
      <c r="I36" s="265"/>
      <c r="J36" s="265"/>
      <c r="K36" s="240"/>
      <c r="L36" s="262"/>
      <c r="M36" s="258"/>
      <c r="N36" s="258"/>
      <c r="O36" s="258"/>
      <c r="P36" s="159"/>
      <c r="Q36" s="259"/>
      <c r="R36" s="259"/>
      <c r="S36" s="260"/>
      <c r="T36" s="260"/>
    </row>
    <row r="37" spans="1:20" ht="20.25">
      <c r="A37" s="234"/>
      <c r="B37" s="234"/>
      <c r="C37" s="234"/>
      <c r="D37" s="234"/>
      <c r="E37" s="234"/>
      <c r="F37" s="234"/>
      <c r="G37" s="234"/>
      <c r="H37" s="234"/>
      <c r="I37" s="265"/>
      <c r="J37" s="265"/>
      <c r="K37" s="240"/>
      <c r="L37" s="262"/>
      <c r="M37" s="258"/>
      <c r="N37" s="258"/>
      <c r="O37" s="258"/>
      <c r="P37" s="159"/>
      <c r="Q37" s="259"/>
      <c r="R37" s="259"/>
      <c r="S37" s="260"/>
      <c r="T37" s="260"/>
    </row>
    <row r="38" spans="1:20" ht="15">
      <c r="A38" s="234"/>
      <c r="B38" s="234"/>
      <c r="C38" s="234"/>
      <c r="D38" s="234"/>
      <c r="E38" s="234"/>
      <c r="F38" s="234"/>
      <c r="G38" s="234"/>
      <c r="H38" s="234"/>
      <c r="I38" s="265"/>
      <c r="J38" s="265"/>
      <c r="K38" s="240"/>
      <c r="L38" s="258"/>
      <c r="M38" s="258"/>
      <c r="N38" s="258"/>
      <c r="O38" s="258"/>
      <c r="P38" s="159"/>
      <c r="Q38" s="259"/>
      <c r="R38" s="259"/>
      <c r="S38" s="260"/>
      <c r="T38" s="260"/>
    </row>
    <row r="39" spans="1:20" ht="15">
      <c r="A39" s="234"/>
      <c r="B39" s="234"/>
      <c r="C39" s="234"/>
      <c r="D39" s="234"/>
      <c r="E39" s="234"/>
      <c r="F39" s="234"/>
      <c r="G39" s="234"/>
      <c r="H39" s="234"/>
      <c r="I39" s="265"/>
      <c r="J39" s="265"/>
      <c r="K39" s="240"/>
      <c r="L39" s="258"/>
      <c r="M39" s="258"/>
      <c r="N39" s="258"/>
      <c r="O39" s="258"/>
      <c r="P39" s="159"/>
      <c r="Q39" s="259"/>
      <c r="R39" s="259"/>
      <c r="S39" s="260"/>
      <c r="T39" s="260"/>
    </row>
    <row r="40" spans="1:20" ht="15">
      <c r="A40" s="234"/>
      <c r="B40" s="234"/>
      <c r="C40" s="234"/>
      <c r="D40" s="234"/>
      <c r="E40" s="234"/>
      <c r="F40" s="234"/>
      <c r="G40" s="234"/>
      <c r="H40" s="234"/>
      <c r="I40" s="240"/>
      <c r="J40" s="265"/>
      <c r="K40" s="240"/>
      <c r="L40" s="258"/>
      <c r="M40" s="258"/>
      <c r="N40" s="258"/>
      <c r="O40" s="258"/>
      <c r="P40" s="159"/>
      <c r="Q40" s="259"/>
      <c r="R40" s="259"/>
      <c r="S40" s="260"/>
      <c r="T40" s="260"/>
    </row>
    <row r="41" spans="1:20" ht="15">
      <c r="A41" s="234"/>
      <c r="B41" s="234"/>
      <c r="C41" s="234"/>
      <c r="D41" s="234"/>
      <c r="E41" s="234"/>
      <c r="F41" s="234"/>
      <c r="G41" s="234"/>
      <c r="H41" s="234"/>
      <c r="I41" s="240"/>
      <c r="J41" s="265"/>
      <c r="K41" s="240"/>
      <c r="L41" s="258"/>
      <c r="M41" s="258"/>
      <c r="N41" s="258"/>
      <c r="O41" s="258"/>
      <c r="P41" s="159"/>
      <c r="Q41" s="259"/>
      <c r="R41" s="259"/>
      <c r="S41" s="260"/>
      <c r="T41" s="260"/>
    </row>
    <row r="42" spans="1:20" ht="15">
      <c r="A42" s="234"/>
      <c r="B42" s="234"/>
      <c r="C42" s="234"/>
      <c r="D42" s="234"/>
      <c r="E42" s="234"/>
      <c r="F42" s="234"/>
      <c r="G42" s="234"/>
      <c r="H42" s="234"/>
      <c r="I42" s="240"/>
      <c r="J42" s="265"/>
      <c r="K42" s="240"/>
      <c r="L42" s="258"/>
      <c r="M42" s="258"/>
      <c r="N42" s="258"/>
      <c r="O42" s="258"/>
      <c r="P42" s="159"/>
      <c r="Q42" s="259"/>
      <c r="R42" s="259"/>
      <c r="S42" s="260"/>
      <c r="T42" s="260"/>
    </row>
    <row r="43" spans="1:20" ht="15">
      <c r="A43" s="234"/>
      <c r="B43" s="234"/>
      <c r="C43" s="234"/>
      <c r="D43" s="234"/>
      <c r="E43" s="234"/>
      <c r="F43" s="234"/>
      <c r="G43" s="234"/>
      <c r="H43" s="234"/>
      <c r="I43" s="240"/>
      <c r="J43" s="265"/>
      <c r="K43" s="240"/>
      <c r="L43" s="258"/>
      <c r="M43" s="258"/>
      <c r="N43" s="258"/>
      <c r="O43" s="258"/>
      <c r="P43" s="159"/>
      <c r="Q43" s="259"/>
      <c r="R43" s="259"/>
      <c r="S43" s="260"/>
      <c r="T43" s="260"/>
    </row>
    <row r="44" spans="1:20" ht="15">
      <c r="A44" s="234"/>
      <c r="B44" s="234"/>
      <c r="C44" s="234"/>
      <c r="D44" s="234"/>
      <c r="E44" s="234"/>
      <c r="F44" s="234"/>
      <c r="G44" s="234"/>
      <c r="H44" s="234"/>
      <c r="I44" s="240"/>
      <c r="J44" s="265"/>
      <c r="K44" s="240"/>
      <c r="L44" s="258"/>
      <c r="M44" s="258"/>
      <c r="N44" s="258"/>
      <c r="O44" s="258"/>
      <c r="P44" s="159"/>
      <c r="Q44" s="259"/>
      <c r="R44" s="259"/>
      <c r="S44" s="260"/>
      <c r="T44" s="260"/>
    </row>
    <row r="45" spans="1:20" ht="15">
      <c r="A45" s="234"/>
      <c r="B45" s="234"/>
      <c r="C45" s="234"/>
      <c r="D45" s="234"/>
      <c r="E45" s="234"/>
      <c r="F45" s="234"/>
      <c r="G45" s="234"/>
      <c r="H45" s="234"/>
      <c r="I45" s="240"/>
      <c r="J45" s="265"/>
      <c r="K45" s="240"/>
      <c r="L45" s="258"/>
      <c r="M45" s="258"/>
      <c r="N45" s="258"/>
      <c r="O45" s="258"/>
      <c r="P45" s="159"/>
      <c r="Q45" s="259"/>
      <c r="R45" s="259"/>
      <c r="S45" s="260"/>
      <c r="T45" s="260"/>
    </row>
    <row r="46" spans="1:20" ht="15">
      <c r="A46" s="234"/>
      <c r="B46" s="234"/>
      <c r="C46" s="234"/>
      <c r="D46" s="234"/>
      <c r="E46" s="234"/>
      <c r="F46" s="234"/>
      <c r="G46" s="234"/>
      <c r="H46" s="234"/>
      <c r="I46" s="240"/>
      <c r="J46" s="265"/>
      <c r="K46" s="240"/>
      <c r="L46" s="258"/>
      <c r="M46" s="258"/>
      <c r="N46" s="258"/>
      <c r="O46" s="258"/>
      <c r="P46" s="159"/>
      <c r="Q46" s="259"/>
      <c r="R46" s="259"/>
      <c r="S46" s="260"/>
      <c r="T46" s="260"/>
    </row>
    <row r="47" spans="1:20" ht="15">
      <c r="A47" s="234"/>
      <c r="B47" s="234"/>
      <c r="C47" s="234"/>
      <c r="D47" s="234"/>
      <c r="E47" s="234"/>
      <c r="F47" s="234"/>
      <c r="G47" s="234"/>
      <c r="H47" s="234"/>
      <c r="I47" s="240"/>
      <c r="J47" s="265"/>
      <c r="K47" s="240"/>
      <c r="L47" s="258"/>
      <c r="M47" s="258"/>
      <c r="N47" s="258"/>
      <c r="O47" s="258"/>
      <c r="P47" s="159"/>
      <c r="Q47" s="259"/>
      <c r="R47" s="259"/>
      <c r="S47" s="260"/>
      <c r="T47" s="260"/>
    </row>
    <row r="48" spans="9:20" ht="15">
      <c r="I48" s="264"/>
      <c r="J48" s="265"/>
      <c r="K48" s="265"/>
      <c r="L48" s="258"/>
      <c r="M48" s="258"/>
      <c r="N48" s="258"/>
      <c r="O48" s="258"/>
      <c r="P48" s="259"/>
      <c r="Q48" s="259"/>
      <c r="R48" s="259"/>
      <c r="S48" s="260"/>
      <c r="T48" s="260"/>
    </row>
    <row r="49" spans="10:20" ht="15">
      <c r="J49" s="269"/>
      <c r="K49" s="266"/>
      <c r="L49" s="258"/>
      <c r="M49" s="258"/>
      <c r="N49" s="258"/>
      <c r="O49" s="258"/>
      <c r="P49" s="259"/>
      <c r="Q49" s="259"/>
      <c r="R49" s="259"/>
      <c r="S49" s="260"/>
      <c r="T49" s="260"/>
    </row>
    <row r="50" spans="10:20" ht="15">
      <c r="J50" s="269"/>
      <c r="K50" s="266"/>
      <c r="L50" s="258"/>
      <c r="M50" s="258"/>
      <c r="N50" s="258"/>
      <c r="O50" s="258"/>
      <c r="P50" s="259"/>
      <c r="Q50" s="259"/>
      <c r="R50" s="259"/>
      <c r="S50" s="260"/>
      <c r="T50" s="260"/>
    </row>
    <row r="51" spans="11:20" ht="15">
      <c r="K51" s="266"/>
      <c r="L51" s="258"/>
      <c r="M51" s="258"/>
      <c r="N51" s="258"/>
      <c r="O51" s="258"/>
      <c r="P51" s="259"/>
      <c r="Q51" s="259"/>
      <c r="R51" s="259"/>
      <c r="S51" s="260"/>
      <c r="T51" s="260"/>
    </row>
    <row r="52" spans="11:20" ht="15">
      <c r="K52" s="266"/>
      <c r="L52" s="258"/>
      <c r="M52" s="258"/>
      <c r="N52" s="258"/>
      <c r="O52" s="258"/>
      <c r="P52" s="259"/>
      <c r="Q52" s="259"/>
      <c r="R52" s="259"/>
      <c r="S52" s="260"/>
      <c r="T52" s="260"/>
    </row>
    <row r="53" spans="11:20" ht="15">
      <c r="K53" s="266"/>
      <c r="L53" s="258"/>
      <c r="M53" s="258"/>
      <c r="N53" s="258"/>
      <c r="O53" s="258"/>
      <c r="P53" s="259"/>
      <c r="Q53" s="259"/>
      <c r="R53" s="259"/>
      <c r="S53" s="260"/>
      <c r="T53" s="260"/>
    </row>
    <row r="54" spans="12:18" ht="15">
      <c r="L54" s="258"/>
      <c r="M54" s="258"/>
      <c r="N54" s="258"/>
      <c r="O54" s="258"/>
      <c r="P54" s="258"/>
      <c r="Q54" s="258"/>
      <c r="R54" s="258"/>
    </row>
    <row r="55" spans="12:18" ht="15">
      <c r="L55" s="258"/>
      <c r="M55" s="258"/>
      <c r="N55" s="258"/>
      <c r="O55" s="258"/>
      <c r="P55" s="258"/>
      <c r="Q55" s="258"/>
      <c r="R55" s="258"/>
    </row>
    <row r="56" spans="12:18" ht="15">
      <c r="L56" s="258"/>
      <c r="M56" s="258"/>
      <c r="N56" s="258"/>
      <c r="O56" s="258"/>
      <c r="P56" s="258"/>
      <c r="Q56" s="258"/>
      <c r="R56" s="258"/>
    </row>
    <row r="57" spans="12:18" ht="15">
      <c r="L57" s="258"/>
      <c r="M57" s="258"/>
      <c r="N57" s="258"/>
      <c r="O57" s="258"/>
      <c r="P57" s="258"/>
      <c r="Q57" s="258"/>
      <c r="R57" s="258"/>
    </row>
    <row r="58" spans="12:18" ht="15">
      <c r="L58" s="258"/>
      <c r="M58" s="258"/>
      <c r="N58" s="258"/>
      <c r="O58" s="258"/>
      <c r="P58" s="258"/>
      <c r="Q58" s="258"/>
      <c r="R58" s="258"/>
    </row>
    <row r="59" spans="12:18" ht="15">
      <c r="L59" s="258"/>
      <c r="M59" s="258"/>
      <c r="N59" s="258"/>
      <c r="O59" s="258"/>
      <c r="P59" s="258"/>
      <c r="Q59" s="258"/>
      <c r="R59" s="258"/>
    </row>
    <row r="60" spans="12:18" ht="15">
      <c r="L60" s="258"/>
      <c r="M60" s="258"/>
      <c r="N60" s="258"/>
      <c r="O60" s="258"/>
      <c r="P60" s="258"/>
      <c r="Q60" s="258"/>
      <c r="R60" s="258"/>
    </row>
    <row r="61" spans="12:18" ht="15">
      <c r="L61" s="258"/>
      <c r="M61" s="258"/>
      <c r="N61" s="258"/>
      <c r="O61" s="258"/>
      <c r="P61" s="258"/>
      <c r="Q61" s="258"/>
      <c r="R61" s="258"/>
    </row>
    <row r="62" spans="12:18" ht="15">
      <c r="L62" s="258"/>
      <c r="M62" s="258"/>
      <c r="N62" s="258"/>
      <c r="O62" s="258"/>
      <c r="P62" s="258"/>
      <c r="Q62" s="258"/>
      <c r="R62" s="258"/>
    </row>
    <row r="63" spans="12:18" ht="15">
      <c r="L63" s="258"/>
      <c r="M63" s="258"/>
      <c r="N63" s="258"/>
      <c r="O63" s="258"/>
      <c r="P63" s="258"/>
      <c r="Q63" s="258"/>
      <c r="R63" s="258"/>
    </row>
    <row r="64" spans="12:18" ht="15">
      <c r="L64" s="258"/>
      <c r="M64" s="258"/>
      <c r="N64" s="258"/>
      <c r="O64" s="258"/>
      <c r="P64" s="258"/>
      <c r="Q64" s="258"/>
      <c r="R64" s="258"/>
    </row>
    <row r="65" spans="12:18" ht="15">
      <c r="L65" s="258"/>
      <c r="M65" s="258"/>
      <c r="N65" s="258"/>
      <c r="O65" s="258"/>
      <c r="P65" s="258"/>
      <c r="Q65" s="258"/>
      <c r="R65" s="258"/>
    </row>
    <row r="66" spans="12:18" ht="15">
      <c r="L66" s="258"/>
      <c r="M66" s="258"/>
      <c r="N66" s="258"/>
      <c r="O66" s="258"/>
      <c r="P66" s="258"/>
      <c r="Q66" s="258"/>
      <c r="R66" s="258"/>
    </row>
    <row r="67" spans="12:18" ht="15">
      <c r="L67" s="258"/>
      <c r="M67" s="258"/>
      <c r="N67" s="258"/>
      <c r="O67" s="258"/>
      <c r="P67" s="258"/>
      <c r="Q67" s="258"/>
      <c r="R67" s="258"/>
    </row>
    <row r="68" spans="12:18" ht="15">
      <c r="L68" s="258"/>
      <c r="M68" s="258"/>
      <c r="N68" s="258"/>
      <c r="O68" s="258"/>
      <c r="P68" s="258"/>
      <c r="Q68" s="258"/>
      <c r="R68" s="258"/>
    </row>
    <row r="69" spans="12:18" ht="15">
      <c r="L69" s="258"/>
      <c r="M69" s="258"/>
      <c r="N69" s="258"/>
      <c r="O69" s="258"/>
      <c r="P69" s="258"/>
      <c r="Q69" s="258"/>
      <c r="R69" s="258"/>
    </row>
    <row r="70" spans="12:18" ht="15">
      <c r="L70" s="258"/>
      <c r="M70" s="258"/>
      <c r="N70" s="258"/>
      <c r="O70" s="258"/>
      <c r="P70" s="258"/>
      <c r="Q70" s="258"/>
      <c r="R70" s="258"/>
    </row>
    <row r="71" spans="12:18" ht="15">
      <c r="L71" s="258"/>
      <c r="M71" s="258"/>
      <c r="N71" s="258"/>
      <c r="O71" s="258"/>
      <c r="P71" s="258"/>
      <c r="Q71" s="258"/>
      <c r="R71" s="258"/>
    </row>
    <row r="72" spans="12:18" ht="15">
      <c r="L72" s="258"/>
      <c r="M72" s="258"/>
      <c r="N72" s="258"/>
      <c r="O72" s="258"/>
      <c r="P72" s="258"/>
      <c r="Q72" s="258"/>
      <c r="R72" s="258"/>
    </row>
    <row r="73" spans="12:18" ht="15">
      <c r="L73" s="258"/>
      <c r="M73" s="258"/>
      <c r="N73" s="258"/>
      <c r="O73" s="258"/>
      <c r="P73" s="258"/>
      <c r="Q73" s="258"/>
      <c r="R73" s="258"/>
    </row>
    <row r="74" spans="12:18" ht="15">
      <c r="L74" s="258"/>
      <c r="M74" s="258"/>
      <c r="N74" s="258"/>
      <c r="O74" s="258"/>
      <c r="P74" s="258"/>
      <c r="Q74" s="258"/>
      <c r="R74" s="258"/>
    </row>
    <row r="75" spans="12:18" ht="15">
      <c r="L75" s="258"/>
      <c r="M75" s="258"/>
      <c r="N75" s="258"/>
      <c r="O75" s="258"/>
      <c r="P75" s="258"/>
      <c r="Q75" s="258"/>
      <c r="R75" s="258"/>
    </row>
    <row r="76" spans="12:18" ht="15">
      <c r="L76" s="258"/>
      <c r="M76" s="258"/>
      <c r="N76" s="258"/>
      <c r="O76" s="258"/>
      <c r="P76" s="258"/>
      <c r="Q76" s="258"/>
      <c r="R76" s="258"/>
    </row>
    <row r="77" spans="12:18" ht="15">
      <c r="L77" s="258"/>
      <c r="M77" s="258"/>
      <c r="N77" s="258"/>
      <c r="O77" s="258"/>
      <c r="P77" s="258"/>
      <c r="Q77" s="258"/>
      <c r="R77" s="258"/>
    </row>
    <row r="78" spans="12:18" ht="15">
      <c r="L78" s="258"/>
      <c r="M78" s="258"/>
      <c r="N78" s="258"/>
      <c r="O78" s="258"/>
      <c r="P78" s="258"/>
      <c r="Q78" s="258"/>
      <c r="R78" s="258"/>
    </row>
    <row r="79" spans="12:18" ht="15">
      <c r="L79" s="258"/>
      <c r="M79" s="258"/>
      <c r="N79" s="258"/>
      <c r="O79" s="258"/>
      <c r="P79" s="258"/>
      <c r="Q79" s="258"/>
      <c r="R79" s="258"/>
    </row>
    <row r="80" spans="12:18" ht="15">
      <c r="L80" s="258"/>
      <c r="M80" s="258"/>
      <c r="N80" s="258"/>
      <c r="O80" s="258"/>
      <c r="P80" s="258"/>
      <c r="Q80" s="258"/>
      <c r="R80" s="258"/>
    </row>
    <row r="81" spans="12:18" ht="15">
      <c r="L81" s="258"/>
      <c r="M81" s="258"/>
      <c r="N81" s="258"/>
      <c r="O81" s="258"/>
      <c r="P81" s="258"/>
      <c r="Q81" s="258"/>
      <c r="R81" s="258"/>
    </row>
    <row r="82" ht="15">
      <c r="L82" s="258"/>
    </row>
  </sheetData>
  <sheetProtection algorithmName="SHA-512" hashValue="uOTJ0TQPkPW8wDdMh4er4LLTEzD821zsmnmuMDiKym0K6wbuFF7qyVZAzVL7jppiZe6VgpswtN3obsGA+hXwSA==" saltValue="vwqYsST3zPxdaKUIJ4Ei8w==" spinCount="100000" sheet="1" objects="1" scenarios="1"/>
  <mergeCells count="8">
    <mergeCell ref="A23:K23"/>
    <mergeCell ref="A24:K24"/>
    <mergeCell ref="E3:I3"/>
    <mergeCell ref="A4:K4"/>
    <mergeCell ref="A7:K7"/>
    <mergeCell ref="C9:J9"/>
    <mergeCell ref="A11:A18"/>
    <mergeCell ref="C11:J11"/>
  </mergeCells>
  <dataValidations count="4" disablePrompts="1">
    <dataValidation type="list" allowBlank="1" showInputMessage="1" showErrorMessage="1" sqref="D3">
      <formula1>$L$29:$L$39</formula1>
    </dataValidation>
    <dataValidation allowBlank="1" showInputMessage="1" showErrorMessage="1" sqref="A3:C3"/>
    <dataValidation type="list" allowBlank="1" showInputMessage="1" showErrorMessage="1" sqref="E3:I3">
      <formula1>$J$30:$J$42</formula1>
    </dataValidation>
    <dataValidation type="list" allowBlank="1" showInputMessage="1" showErrorMessage="1" sqref="J3">
      <formula1>$I$29:$I$37</formula1>
    </dataValidation>
  </dataValidations>
  <printOptions/>
  <pageMargins left="0.7" right="0.7" top="0.75" bottom="0.75" header="0.3" footer="0.3"/>
  <pageSetup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zoomScale="60" zoomScaleNormal="60" workbookViewId="0" topLeftCell="A1">
      <selection activeCell="F33" sqref="F33"/>
    </sheetView>
  </sheetViews>
  <sheetFormatPr defaultColWidth="11.421875" defaultRowHeight="15"/>
  <cols>
    <col min="1" max="1" width="0.42578125" style="73" customWidth="1"/>
    <col min="2" max="2" width="28.57421875" style="208" customWidth="1"/>
    <col min="3" max="4" width="46.421875" style="184" customWidth="1"/>
    <col min="5" max="5" width="28.421875" style="184" customWidth="1"/>
    <col min="6" max="6" width="17.00390625" style="184" customWidth="1"/>
    <col min="7" max="7" width="16.00390625" style="184" customWidth="1"/>
    <col min="8" max="8" width="23.421875" style="184" customWidth="1"/>
    <col min="9" max="24" width="11.421875" style="185" customWidth="1"/>
    <col min="25" max="16384" width="11.421875" style="73" customWidth="1"/>
  </cols>
  <sheetData>
    <row r="1" spans="2:4" ht="15">
      <c r="B1" s="73"/>
      <c r="C1" s="73"/>
      <c r="D1" s="73"/>
    </row>
    <row r="2" spans="2:4" ht="15">
      <c r="B2" s="73"/>
      <c r="C2" s="73"/>
      <c r="D2" s="73"/>
    </row>
    <row r="3" spans="2:4" ht="15">
      <c r="B3" s="73"/>
      <c r="C3" s="73"/>
      <c r="D3" s="73"/>
    </row>
    <row r="4" spans="2:4" ht="15.75" thickBot="1">
      <c r="B4" s="73"/>
      <c r="C4" s="73"/>
      <c r="D4" s="73"/>
    </row>
    <row r="5" spans="2:8" ht="33" customHeight="1" thickBot="1">
      <c r="B5" s="293" t="s">
        <v>21</v>
      </c>
      <c r="C5" s="294"/>
      <c r="D5" s="294"/>
      <c r="E5" s="294"/>
      <c r="F5" s="294"/>
      <c r="G5" s="295"/>
      <c r="H5" s="7" t="str">
        <f>CONCATENATE('1. Indice'!D3,"  ",'1. Indice'!J3)</f>
        <v>PFI  2023</v>
      </c>
    </row>
    <row r="6" spans="2:4" ht="5.25" customHeight="1">
      <c r="B6" s="186"/>
      <c r="C6" s="187"/>
      <c r="D6" s="187"/>
    </row>
    <row r="7" ht="9.75" customHeight="1" thickBot="1">
      <c r="B7" s="188"/>
    </row>
    <row r="8" spans="2:7" ht="141.75" customHeight="1" thickBot="1">
      <c r="B8" s="189" t="s">
        <v>22</v>
      </c>
      <c r="C8" s="296"/>
      <c r="D8" s="297"/>
      <c r="E8" s="297"/>
      <c r="F8" s="297"/>
      <c r="G8" s="298"/>
    </row>
    <row r="9" ht="9.75" customHeight="1">
      <c r="B9" s="188"/>
    </row>
    <row r="10" ht="9.75" customHeight="1">
      <c r="B10" s="188"/>
    </row>
    <row r="11" ht="19.5" customHeight="1">
      <c r="B11" s="190" t="s">
        <v>23</v>
      </c>
    </row>
    <row r="12" ht="20.25">
      <c r="B12" s="191" t="s">
        <v>38</v>
      </c>
    </row>
    <row r="13" ht="20.25">
      <c r="B13" s="191" t="s">
        <v>121</v>
      </c>
    </row>
    <row r="14" ht="20.25">
      <c r="B14" s="191"/>
    </row>
    <row r="15" ht="28.5" customHeight="1">
      <c r="B15" s="191" t="s">
        <v>24</v>
      </c>
    </row>
    <row r="16" ht="12" customHeight="1">
      <c r="B16" s="192"/>
    </row>
    <row r="17" ht="28.5" customHeight="1">
      <c r="B17" s="193" t="s">
        <v>37</v>
      </c>
    </row>
    <row r="18" ht="28.5" customHeight="1">
      <c r="B18" s="194" t="s">
        <v>25</v>
      </c>
    </row>
    <row r="19" ht="28.5" customHeight="1">
      <c r="B19" s="193"/>
    </row>
    <row r="20" ht="28.5" customHeight="1">
      <c r="B20" s="193" t="s">
        <v>26</v>
      </c>
    </row>
    <row r="21" ht="28.5" customHeight="1">
      <c r="B21" s="191" t="s">
        <v>27</v>
      </c>
    </row>
    <row r="22" ht="28.5" customHeight="1">
      <c r="B22" s="191" t="s">
        <v>28</v>
      </c>
    </row>
    <row r="23" ht="28.5" customHeight="1">
      <c r="B23" s="191" t="s">
        <v>29</v>
      </c>
    </row>
    <row r="24" ht="28.5" customHeight="1">
      <c r="B24" s="195"/>
    </row>
    <row r="25" ht="9.75" customHeight="1" thickBot="1">
      <c r="B25" s="188"/>
    </row>
    <row r="26" spans="2:8" ht="60" customHeight="1">
      <c r="B26" s="196" t="s">
        <v>30</v>
      </c>
      <c r="C26" s="197" t="s">
        <v>31</v>
      </c>
      <c r="D26" s="198" t="s">
        <v>32</v>
      </c>
      <c r="E26" s="299"/>
      <c r="F26" s="300"/>
      <c r="G26" s="300"/>
      <c r="H26" s="199"/>
    </row>
    <row r="27" spans="1:8" ht="3" customHeight="1" thickBot="1">
      <c r="A27" s="151"/>
      <c r="B27" s="200"/>
      <c r="C27" s="201"/>
      <c r="D27" s="202">
        <v>3</v>
      </c>
      <c r="E27" s="203"/>
      <c r="G27" s="203"/>
      <c r="H27" s="203"/>
    </row>
    <row r="28" spans="1:8" ht="78" customHeight="1" thickBot="1">
      <c r="A28" s="204">
        <v>1</v>
      </c>
      <c r="B28" s="205"/>
      <c r="C28" s="206"/>
      <c r="D28" s="8"/>
      <c r="E28" s="9" t="str">
        <f aca="true" t="shared" si="0" ref="E28:E33">IF(OR(AND(B28=0,C28=0,D28=0),AND(B28&gt;0,C28&gt;0,D28&gt;0)),"",IF(OR(AND(B28&gt;0,C28&gt;0,D28=0),AND(B28&gt;0,C28=0,D28=0),AND(B28&gt;0,C28=0,D28&gt;0),AND(B28=0,C28=0,D28&gt;0),AND(B28=0,C28&gt;0,D28&gt;0),AND(B28=0,C28&gt;0,D28=0)),"FALTA EL N° DE ETAPA ó N° DE INICIO ó DE FIN DE ETAPA"))</f>
        <v/>
      </c>
      <c r="F28" s="207"/>
      <c r="G28" s="207"/>
      <c r="H28" s="208"/>
    </row>
    <row r="29" spans="1:8" ht="78" customHeight="1" thickBot="1">
      <c r="A29" s="204">
        <v>2</v>
      </c>
      <c r="B29" s="10"/>
      <c r="C29" s="11"/>
      <c r="D29" s="8"/>
      <c r="E29" s="9" t="str">
        <f t="shared" si="0"/>
        <v/>
      </c>
      <c r="F29" s="207"/>
      <c r="G29" s="207"/>
      <c r="H29" s="208"/>
    </row>
    <row r="30" spans="1:8" ht="78" customHeight="1" thickBot="1">
      <c r="A30" s="204">
        <v>3</v>
      </c>
      <c r="B30" s="10"/>
      <c r="C30" s="11"/>
      <c r="D30" s="8"/>
      <c r="E30" s="9" t="str">
        <f t="shared" si="0"/>
        <v/>
      </c>
      <c r="F30" s="207"/>
      <c r="G30" s="207"/>
      <c r="H30" s="208"/>
    </row>
    <row r="31" spans="1:8" ht="78" customHeight="1" thickBot="1">
      <c r="A31" s="204">
        <v>4</v>
      </c>
      <c r="B31" s="10"/>
      <c r="C31" s="11"/>
      <c r="D31" s="8"/>
      <c r="E31" s="9" t="str">
        <f t="shared" si="0"/>
        <v/>
      </c>
      <c r="F31" s="207"/>
      <c r="G31" s="207"/>
      <c r="H31" s="208"/>
    </row>
    <row r="32" spans="1:8" ht="78" customHeight="1" thickBot="1">
      <c r="A32" s="204">
        <v>5</v>
      </c>
      <c r="B32" s="10"/>
      <c r="C32" s="11"/>
      <c r="D32" s="8"/>
      <c r="E32" s="9" t="str">
        <f t="shared" si="0"/>
        <v/>
      </c>
      <c r="F32" s="207"/>
      <c r="G32" s="207"/>
      <c r="H32" s="208"/>
    </row>
    <row r="33" spans="1:8" ht="78" customHeight="1" thickBot="1">
      <c r="A33" s="204">
        <v>6</v>
      </c>
      <c r="B33" s="10"/>
      <c r="C33" s="8"/>
      <c r="D33" s="8"/>
      <c r="E33" s="9" t="str">
        <f t="shared" si="0"/>
        <v/>
      </c>
      <c r="F33" s="207"/>
      <c r="G33" s="207"/>
      <c r="H33" s="208"/>
    </row>
    <row r="34" spans="2:5" ht="32.25" customHeight="1" thickBot="1">
      <c r="B34" s="209" t="s">
        <v>33</v>
      </c>
      <c r="C34" s="12">
        <f>MIN(C28:C33)</f>
        <v>0</v>
      </c>
      <c r="D34" s="13">
        <f>MAXA(D28:D33)</f>
        <v>0</v>
      </c>
      <c r="E34" s="210"/>
    </row>
    <row r="35" ht="15">
      <c r="E35" s="210"/>
    </row>
    <row r="36" spans="4:5" ht="15">
      <c r="D36" s="73"/>
      <c r="E36" s="211"/>
    </row>
    <row r="37" spans="4:5" ht="15.75" thickBot="1">
      <c r="D37" s="212"/>
      <c r="E37" s="213"/>
    </row>
    <row r="38" spans="2:5" ht="15">
      <c r="B38" s="301" t="s">
        <v>34</v>
      </c>
      <c r="C38" s="302"/>
      <c r="D38" s="303"/>
      <c r="E38" s="213"/>
    </row>
    <row r="39" spans="2:5" ht="15.75" thickBot="1">
      <c r="B39" s="304"/>
      <c r="C39" s="305"/>
      <c r="D39" s="306"/>
      <c r="E39" s="213"/>
    </row>
    <row r="40" spans="2:6" ht="24" thickBot="1">
      <c r="B40" s="14" t="str">
        <f>CONCATENATE("DESDE EL MES ",+C34)</f>
        <v>DESDE EL MES 0</v>
      </c>
      <c r="C40" s="214" t="s">
        <v>35</v>
      </c>
      <c r="D40" s="15" t="str">
        <f>CONCATENATE("HASTA EL MES   ",+D34)</f>
        <v>HASTA EL MES   0</v>
      </c>
      <c r="E40" s="213"/>
      <c r="F40" s="215"/>
    </row>
    <row r="41" spans="4:5" ht="15.75" thickBot="1">
      <c r="D41" s="212"/>
      <c r="E41" s="213"/>
    </row>
    <row r="42" spans="3:5" ht="21" thickBot="1">
      <c r="C42" s="216" t="s">
        <v>36</v>
      </c>
      <c r="D42" s="16">
        <f>+D34</f>
        <v>0</v>
      </c>
      <c r="E42" s="17" t="str">
        <f>IF((D42)&gt;24,"EL PROYECTO DEBE SER DE HASTA 24 MESES DE EJECUCION","")</f>
        <v/>
      </c>
    </row>
    <row r="43" spans="4:6" ht="15">
      <c r="D43" s="212"/>
      <c r="E43" s="212"/>
      <c r="F43" s="217"/>
    </row>
    <row r="44" spans="4:6" ht="15">
      <c r="D44" s="212"/>
      <c r="E44" s="212"/>
      <c r="F44" s="217"/>
    </row>
    <row r="45" spans="2:7" ht="20.25" customHeight="1">
      <c r="B45" s="307"/>
      <c r="C45" s="307"/>
      <c r="D45" s="307"/>
      <c r="E45" s="307"/>
      <c r="F45" s="307"/>
      <c r="G45" s="307"/>
    </row>
    <row r="46" spans="2:4" ht="20.25">
      <c r="B46" s="218"/>
      <c r="C46" s="219"/>
      <c r="D46" s="219"/>
    </row>
    <row r="47" spans="2:4" ht="20.25">
      <c r="B47" s="218"/>
      <c r="C47" s="220"/>
      <c r="D47" s="220"/>
    </row>
    <row r="48" spans="2:4" ht="15">
      <c r="B48" s="73"/>
      <c r="C48" s="73"/>
      <c r="D48" s="73"/>
    </row>
    <row r="49" spans="2:4" ht="21" customHeight="1">
      <c r="B49" s="73"/>
      <c r="C49" s="73"/>
      <c r="D49" s="73"/>
    </row>
  </sheetData>
  <sheetProtection algorithmName="SHA-512" hashValue="RlDtkxwRSP+e1HjKEUYBuZWcHoJeO+Ac0ixB+ML0f+kAQlyXlsTX9v9p9fpxT/j1lrze+NaCl5ojQ5RHr5fb/w==" saltValue="r2aUK2ijDQvDo5RfAjbfUQ==" spinCount="100000" sheet="1" objects="1" scenarios="1"/>
  <mergeCells count="5">
    <mergeCell ref="B5:G5"/>
    <mergeCell ref="C8:G8"/>
    <mergeCell ref="E26:G26"/>
    <mergeCell ref="B38:D39"/>
    <mergeCell ref="B45:G45"/>
  </mergeCells>
  <dataValidations count="14">
    <dataValidation type="custom" showInputMessage="1" showErrorMessage="1" prompt="_x000a_EL FIN DE MES DE LA ETAPA DEBE SER MAYOR O IGUAL MES DE INICIO DE LA ETAPA_x000a__x000a_ESTE NUMERO NO PUEDE SER NEGATIVO_x000a__x000a_EL PROYECTO NO PUEDE SER MAYOR A 24 MESES" error="_x000a_EL FIN DE MES DE LA ETAPA DEBE SER MAYOR O IGUAL MES DE INICIO DE LA ETAPA_x000a__x000a_ESTE NUMERO NO PUEDE SER NEGATIVO_x000a__x000a_EL PROYECTO NO PUEDE SER MAYOR A 24 MESES" sqref="D33">
      <formula1>AND(D33&lt;25,D33&gt;0,D33&gt;=C33)</formula1>
    </dataValidation>
    <dataValidation type="custom" showInputMessage="1" promptTitle="PREMISA" prompt="ATENCION: ESTA ETAPA DEBE INVOLUCRAR COSTOS QUE NO SUPEREN EL MONTO DEL ANTICIPO._x000a__x000a_EL FIN DE MES DE LA ETAPA DEBE SER MAYOR O IGUAL MES DE INICIO DE LA ETAPA_x000a__x000a_ESTE NUMERO NO PUEDE SER NEGATIVO_x000a__x000a_EL PROYECTO NO PUEDE SER MAYOR A 12 MESES" sqref="D28">
      <formula1>AND(D28&lt;25,D28&gt;=1,ROUND(D28,0))</formula1>
    </dataValidation>
    <dataValidation type="whole" operator="equal" showInputMessage="1" showErrorMessage="1" prompt="INGRESE EL NUMERO DE ETAPA" sqref="B28">
      <formula1>1</formula1>
    </dataValidation>
    <dataValidation type="custom" operator="greaterThanOrEqual" showInputMessage="1" showErrorMessage="1" prompt="EL N° 1 CORRESPONDE AL 1° MES DEL PROYECTO" error="REVISAR N° DE MES" sqref="C28">
      <formula1>AND(C28=1)</formula1>
    </dataValidation>
    <dataValidation type="whole" operator="lessThanOrEqual" allowBlank="1" showInputMessage="1" showErrorMessage="1" sqref="D42">
      <formula1>24</formula1>
    </dataValidation>
    <dataValidation type="date" operator="lessThan" allowBlank="1" showInputMessage="1" showErrorMessage="1" sqref="D34">
      <formula1>40177</formula1>
    </dataValidation>
    <dataValidation type="date" operator="greaterThan" allowBlank="1" showInputMessage="1" showErrorMessage="1" sqref="C34">
      <formula1>38353</formula1>
    </dataValidation>
    <dataValidation type="whole" showInputMessage="1" showErrorMessage="1" prompt="INGRESE EL NUMERO DE ETAPA" sqref="B29:B33">
      <formula1>B28+0.99999999999999</formula1>
      <formula2>B28+1.00000000000001</formula2>
    </dataValidation>
    <dataValidation type="custom" operator="greaterThanOrEqual" showInputMessage="1" showErrorMessage="1" prompt="LA DURACION  DE ETAPA HASTA 4 MESES_x000a__x000a_ESTE NUMERO NO PUEDE SER NEGATIVO_x000a__x000a_DEBE SER MAYOR QUE EL N° DE MES DE FIN DE ETAPA INMEDIATO ANTERIOR_x000a__x000a_EL PROYECTO NO PUEDE SER MAYOR A 24 MESES" error="LA ETAPA NO PUEDE SER SIMULTÁNEA_x000a_LA ETAPA NO PUEDE SUPERAR LOS 24 MESES_x000a__x000a_" sqref="C33">
      <formula1>AND(C33&gt;C28:D32,C33&lt;25,C33&gt;0)</formula1>
    </dataValidation>
    <dataValidation type="custom" operator="greaterThanOrEqual" showInputMessage="1" showErrorMessage="1" prompt="LA DURACION  DE ETAPA HASTA 4 MESES_x000a__x000a_ESTE NUMERO NO PUEDE SER NEGATIVO_x000a__x000a_DEBE SER MAYOR QUE EL N° DE MES DE FIN DE ETAPA INMEDIATO ANTERIOR_x000a__x000a_EL PROYECTO NO PUEDE SER MAYOR A 24 MESES" error="LA ETAPA NO PUEDE SER SIMULTÁNEA_x000a_LA ETAPA NO PUEDE SUPERAR LOS 24 MESES_x000a__x000a_" sqref="C32">
      <formula1>AND(C32&gt;C28:D31,C32&lt;25,C32&gt;0)</formula1>
    </dataValidation>
    <dataValidation type="custom" operator="greaterThanOrEqual" showInputMessage="1" showErrorMessage="1" prompt="LA DURACION  DE ETAPA HASTA 4 MESES_x000a__x000a_ESTE NUMERO NO PUEDE SER NEGATIVO_x000a__x000a_DEBE SER MAYOR QUE EL N° DE MES DE FIN DE ETAPA INMEDIATO ANTERIOR_x000a__x000a_EL PROYECTO NO PUEDE SER MAYOR A 24 MESES" error="LA ETAPA NO PUEDE SER SIMULTÁNEA_x000a_LA ETAPA NO PUEDE SUPERAR LOS 24 MESES_x000a__x000a_" sqref="C30">
      <formula1>AND(C30&gt;C28:D29,C30&lt;25,C30&gt;0)</formula1>
    </dataValidation>
    <dataValidation type="custom" operator="greaterThanOrEqual" showInputMessage="1" showErrorMessage="1" prompt="LA DURACION  DE ETAPA HASTA 4 MESES_x000a__x000a_ESTE NUMERO NO PUEDE SER NEGATIVO_x000a__x000a_DEBE SER MAYOR QUE EL N° DE MES DE FIN DE ETAPA INMEDIATO ANTERIOR_x000a__x000a_EL PROYECTO NO PUEDE SER MAYOR A 24 MESES" error="LA ETAPA NO PUEDE SER SIMULTÁNEA_x000a_LA ETAPA NO PUEDE SUPERAR LOS 24 MESES_x000a__x000a_" sqref="C31">
      <formula1>AND(C31&gt;C28:D30,C31&lt;25,C31&gt;0)</formula1>
    </dataValidation>
    <dataValidation type="custom" operator="greaterThanOrEqual" showInputMessage="1" showErrorMessage="1" prompt="ESTE NUMERO NO PUEDE SER NEGATIVO_x000a__x000a_DEBE SER MAYOR QUE EL N° DE MES DE FIN DE ETAPA INMEDIATO ANTERIOR_x000a__x000a_EL PROYECTO NO PUEDE SER MAYOR A 24 MESES" error="ESTE NUMERO NO PUEDE SER NEGATIVO_x000a__x000a_DEBE SER MAYOR QUE EL N° DE MES DE FIN DE ETAPA INMEDIATO ANTERIOR_x000a__x000a_EL PROYECTO NO PUEDE SER MAYOR A 24 MESES" sqref="C29">
      <formula1>AND(C29&gt;C28:D28,C29&lt;25,C29&gt;0)</formula1>
    </dataValidation>
    <dataValidation type="custom" showInputMessage="1" showErrorMessage="1" prompt="_x000a_EL FIN DE MES DE LA ETAPA DEBE SER MAYOR O IGUAL MES DE INICIO DE LA ETAPA_x000a__x000a_ESTE NUMERO NO PUEDE SER NEGATIVO_x000a__x000a_EL PROYECTO NO PUEDE SER MAYOR A 12 MESES" error="_x000a_EL FIN DE MES DE LA ETAPA DEBE SER MAYOR O IGUAL MES DE INICIO DE LA ETAPA_x000a__x000a_ESTE NUMERO NO PUEDE SER NEGATIVO_x000a__x000a_EL PROYECTO NO PUEDE SER MAYOR A 24 MESES" sqref="D29 D30 D31 D32">
      <formula1>AND(D29&lt;25,D29&gt;0,D29&gt;=C29)</formula1>
    </dataValidation>
  </dataValidations>
  <printOptions/>
  <pageMargins left="0.7" right="0.7" top="0.75" bottom="0.75" header="0.3" footer="0.3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zoomScale="60" zoomScaleNormal="60" workbookViewId="0" topLeftCell="A28">
      <selection activeCell="E76" sqref="E76"/>
    </sheetView>
  </sheetViews>
  <sheetFormatPr defaultColWidth="11.421875" defaultRowHeight="15"/>
  <cols>
    <col min="1" max="1" width="49.57421875" style="126" customWidth="1"/>
    <col min="2" max="2" width="19.421875" style="126" customWidth="1"/>
    <col min="3" max="3" width="22.421875" style="126" customWidth="1"/>
    <col min="4" max="4" width="19.7109375" style="126" customWidth="1"/>
    <col min="5" max="5" width="22.28125" style="126" customWidth="1"/>
    <col min="6" max="6" width="25.140625" style="168" bestFit="1" customWidth="1"/>
    <col min="7" max="7" width="17.140625" style="168" customWidth="1"/>
    <col min="8" max="8" width="12.7109375" style="168" bestFit="1" customWidth="1"/>
    <col min="9" max="9" width="10.421875" style="126" customWidth="1"/>
    <col min="10" max="16384" width="11.421875" style="73" customWidth="1"/>
  </cols>
  <sheetData>
    <row r="1" spans="1:9" ht="30" customHeight="1">
      <c r="A1" s="308" t="str">
        <f>T('[1]2. ETAPAS'!$C$8:$G$8)</f>
        <v/>
      </c>
      <c r="B1" s="308"/>
      <c r="C1" s="308"/>
      <c r="D1" s="308"/>
      <c r="E1" s="308"/>
      <c r="F1" s="308"/>
      <c r="H1" s="169"/>
      <c r="I1" s="107"/>
    </row>
    <row r="2" spans="1:9" ht="12.75" customHeight="1">
      <c r="A2" s="170"/>
      <c r="B2" s="170"/>
      <c r="C2" s="170"/>
      <c r="D2" s="170"/>
      <c r="E2" s="170"/>
      <c r="F2" s="170"/>
      <c r="G2" s="75"/>
      <c r="H2" s="169"/>
      <c r="I2" s="107"/>
    </row>
    <row r="3" spans="1:7" ht="18">
      <c r="A3" s="76" t="s">
        <v>126</v>
      </c>
      <c r="G3" s="18" t="str">
        <f>CONCATENATE('1. Indice'!D3,"  ",'1. Indice'!J3)</f>
        <v>PFI  2023</v>
      </c>
    </row>
    <row r="4" spans="1:5" ht="15.75">
      <c r="A4" s="77"/>
      <c r="B4" s="77"/>
      <c r="C4" s="77"/>
      <c r="D4" s="77"/>
      <c r="E4" s="77"/>
    </row>
    <row r="5" spans="1:5" ht="15.75">
      <c r="A5" s="95" t="s">
        <v>128</v>
      </c>
      <c r="B5" s="77"/>
      <c r="C5" s="77"/>
      <c r="D5" s="77"/>
      <c r="E5" s="77"/>
    </row>
    <row r="6" spans="1:5" ht="15.75">
      <c r="A6" s="77" t="s">
        <v>39</v>
      </c>
      <c r="B6" s="77"/>
      <c r="C6" s="77"/>
      <c r="D6" s="77"/>
      <c r="E6" s="77"/>
    </row>
    <row r="7" spans="1:5" ht="15.75">
      <c r="A7" s="77" t="s">
        <v>40</v>
      </c>
      <c r="B7" s="77"/>
      <c r="C7" s="77"/>
      <c r="D7" s="77"/>
      <c r="E7" s="77"/>
    </row>
    <row r="8" spans="1:5" ht="15.75">
      <c r="A8" s="77" t="s">
        <v>41</v>
      </c>
      <c r="B8" s="77"/>
      <c r="C8" s="77"/>
      <c r="D8" s="77"/>
      <c r="E8" s="77"/>
    </row>
    <row r="9" spans="1:5" ht="15.75">
      <c r="A9" s="77" t="s">
        <v>129</v>
      </c>
      <c r="B9" s="77"/>
      <c r="C9" s="77"/>
      <c r="D9" s="77"/>
      <c r="E9" s="77"/>
    </row>
    <row r="10" spans="1:5" ht="16.5" thickBot="1">
      <c r="A10" s="77" t="s">
        <v>42</v>
      </c>
      <c r="B10" s="77"/>
      <c r="C10" s="77"/>
      <c r="D10" s="77"/>
      <c r="E10" s="77"/>
    </row>
    <row r="11" spans="1:8" ht="52.5" customHeight="1" thickBot="1">
      <c r="A11" s="79" t="s">
        <v>43</v>
      </c>
      <c r="B11" s="171" t="s">
        <v>44</v>
      </c>
      <c r="C11" s="171" t="s">
        <v>45</v>
      </c>
      <c r="D11" s="171" t="s">
        <v>134</v>
      </c>
      <c r="E11" s="172" t="s">
        <v>135</v>
      </c>
      <c r="F11" s="173" t="s">
        <v>46</v>
      </c>
      <c r="G11" s="174" t="s">
        <v>47</v>
      </c>
      <c r="H11" s="174" t="s">
        <v>48</v>
      </c>
    </row>
    <row r="12" spans="1:8" ht="15.75">
      <c r="A12" s="20"/>
      <c r="B12" s="20"/>
      <c r="C12" s="21"/>
      <c r="D12" s="21"/>
      <c r="E12" s="22">
        <f>+C12-D12</f>
        <v>0</v>
      </c>
      <c r="F12" s="23" t="str">
        <f aca="true" t="shared" si="0" ref="F12:F32">IF(E12&lt;0,"REVISAR","")</f>
        <v/>
      </c>
      <c r="G12" s="24" t="str">
        <f>IF(C12&gt;0,IF(A12="","COMPLETAR",""),"")</f>
        <v/>
      </c>
      <c r="H12" s="25" t="str">
        <f>IF(A12&lt;&gt;"",IF(C12=0,"COMPLETAR",""),"")</f>
        <v/>
      </c>
    </row>
    <row r="13" spans="1:8" ht="15.75">
      <c r="A13" s="26"/>
      <c r="B13" s="26"/>
      <c r="C13" s="27"/>
      <c r="D13" s="27"/>
      <c r="E13" s="28">
        <f>C13-D13</f>
        <v>0</v>
      </c>
      <c r="F13" s="23" t="str">
        <f t="shared" si="0"/>
        <v/>
      </c>
      <c r="G13" s="24" t="str">
        <f>IF(C13&gt;0,IF(A13="","COMPLETAR",""),"")</f>
        <v/>
      </c>
      <c r="H13" s="25" t="str">
        <f>IF(A13&lt;&gt;"",IF(C13=0,"COMPLETAR",""),"")</f>
        <v/>
      </c>
    </row>
    <row r="14" spans="1:8" ht="15.75">
      <c r="A14" s="26"/>
      <c r="B14" s="26"/>
      <c r="C14" s="27"/>
      <c r="D14" s="27"/>
      <c r="E14" s="28">
        <f aca="true" t="shared" si="1" ref="E14:E31">C14-D14</f>
        <v>0</v>
      </c>
      <c r="F14" s="23" t="str">
        <f t="shared" si="0"/>
        <v/>
      </c>
      <c r="G14" s="24" t="str">
        <f aca="true" t="shared" si="2" ref="G14:G31">IF(C14&gt;0,IF(A14="","COMPLETAR",""),"")</f>
        <v/>
      </c>
      <c r="H14" s="25" t="str">
        <f aca="true" t="shared" si="3" ref="H14:H31">IF(A14&lt;&gt;"",IF(C14=0,"COMPLETAR",""),"")</f>
        <v/>
      </c>
    </row>
    <row r="15" spans="1:8" ht="15.75">
      <c r="A15" s="26"/>
      <c r="B15" s="26"/>
      <c r="C15" s="27"/>
      <c r="D15" s="27"/>
      <c r="E15" s="28">
        <f t="shared" si="1"/>
        <v>0</v>
      </c>
      <c r="F15" s="23" t="str">
        <f t="shared" si="0"/>
        <v/>
      </c>
      <c r="G15" s="24" t="str">
        <f t="shared" si="2"/>
        <v/>
      </c>
      <c r="H15" s="25" t="str">
        <f t="shared" si="3"/>
        <v/>
      </c>
    </row>
    <row r="16" spans="1:8" ht="15.75">
      <c r="A16" s="26"/>
      <c r="B16" s="26"/>
      <c r="C16" s="27"/>
      <c r="D16" s="27"/>
      <c r="E16" s="28">
        <f t="shared" si="1"/>
        <v>0</v>
      </c>
      <c r="F16" s="23" t="str">
        <f t="shared" si="0"/>
        <v/>
      </c>
      <c r="G16" s="24" t="str">
        <f t="shared" si="2"/>
        <v/>
      </c>
      <c r="H16" s="25" t="str">
        <f t="shared" si="3"/>
        <v/>
      </c>
    </row>
    <row r="17" spans="1:8" ht="15.75">
      <c r="A17" s="26"/>
      <c r="B17" s="26"/>
      <c r="C17" s="27"/>
      <c r="D17" s="27"/>
      <c r="E17" s="28">
        <f t="shared" si="1"/>
        <v>0</v>
      </c>
      <c r="F17" s="23" t="str">
        <f t="shared" si="0"/>
        <v/>
      </c>
      <c r="G17" s="24" t="str">
        <f t="shared" si="2"/>
        <v/>
      </c>
      <c r="H17" s="25" t="str">
        <f t="shared" si="3"/>
        <v/>
      </c>
    </row>
    <row r="18" spans="1:8" ht="15.75">
      <c r="A18" s="26"/>
      <c r="B18" s="26"/>
      <c r="C18" s="27"/>
      <c r="D18" s="27"/>
      <c r="E18" s="28">
        <f t="shared" si="1"/>
        <v>0</v>
      </c>
      <c r="F18" s="23" t="str">
        <f t="shared" si="0"/>
        <v/>
      </c>
      <c r="G18" s="24" t="str">
        <f t="shared" si="2"/>
        <v/>
      </c>
      <c r="H18" s="25" t="str">
        <f t="shared" si="3"/>
        <v/>
      </c>
    </row>
    <row r="19" spans="1:8" ht="15.75">
      <c r="A19" s="26"/>
      <c r="B19" s="26"/>
      <c r="C19" s="27"/>
      <c r="D19" s="27"/>
      <c r="E19" s="28">
        <f t="shared" si="1"/>
        <v>0</v>
      </c>
      <c r="F19" s="23" t="str">
        <f t="shared" si="0"/>
        <v/>
      </c>
      <c r="G19" s="24" t="str">
        <f t="shared" si="2"/>
        <v/>
      </c>
      <c r="H19" s="25" t="str">
        <f t="shared" si="3"/>
        <v/>
      </c>
    </row>
    <row r="20" spans="1:8" ht="15.75">
      <c r="A20" s="26"/>
      <c r="B20" s="26"/>
      <c r="C20" s="27"/>
      <c r="D20" s="27"/>
      <c r="E20" s="28">
        <f t="shared" si="1"/>
        <v>0</v>
      </c>
      <c r="F20" s="23" t="str">
        <f t="shared" si="0"/>
        <v/>
      </c>
      <c r="G20" s="24" t="str">
        <f t="shared" si="2"/>
        <v/>
      </c>
      <c r="H20" s="25" t="str">
        <f t="shared" si="3"/>
        <v/>
      </c>
    </row>
    <row r="21" spans="1:8" ht="15.75">
      <c r="A21" s="26"/>
      <c r="B21" s="26"/>
      <c r="C21" s="27"/>
      <c r="D21" s="27"/>
      <c r="E21" s="28">
        <f t="shared" si="1"/>
        <v>0</v>
      </c>
      <c r="F21" s="23" t="str">
        <f t="shared" si="0"/>
        <v/>
      </c>
      <c r="G21" s="24" t="str">
        <f t="shared" si="2"/>
        <v/>
      </c>
      <c r="H21" s="25" t="str">
        <f t="shared" si="3"/>
        <v/>
      </c>
    </row>
    <row r="22" spans="1:8" ht="15.75">
      <c r="A22" s="26"/>
      <c r="B22" s="26"/>
      <c r="C22" s="27"/>
      <c r="D22" s="27"/>
      <c r="E22" s="28">
        <f t="shared" si="1"/>
        <v>0</v>
      </c>
      <c r="F22" s="23" t="str">
        <f t="shared" si="0"/>
        <v/>
      </c>
      <c r="G22" s="24" t="str">
        <f t="shared" si="2"/>
        <v/>
      </c>
      <c r="H22" s="25" t="str">
        <f t="shared" si="3"/>
        <v/>
      </c>
    </row>
    <row r="23" spans="1:8" ht="15.75">
      <c r="A23" s="26"/>
      <c r="B23" s="26"/>
      <c r="C23" s="27"/>
      <c r="D23" s="27"/>
      <c r="E23" s="28">
        <f t="shared" si="1"/>
        <v>0</v>
      </c>
      <c r="F23" s="23" t="str">
        <f t="shared" si="0"/>
        <v/>
      </c>
      <c r="G23" s="24" t="str">
        <f t="shared" si="2"/>
        <v/>
      </c>
      <c r="H23" s="25" t="str">
        <f t="shared" si="3"/>
        <v/>
      </c>
    </row>
    <row r="24" spans="1:8" ht="15.75">
      <c r="A24" s="26"/>
      <c r="B24" s="26"/>
      <c r="C24" s="27"/>
      <c r="D24" s="27"/>
      <c r="E24" s="28">
        <f t="shared" si="1"/>
        <v>0</v>
      </c>
      <c r="F24" s="23" t="str">
        <f t="shared" si="0"/>
        <v/>
      </c>
      <c r="G24" s="24" t="str">
        <f t="shared" si="2"/>
        <v/>
      </c>
      <c r="H24" s="25" t="str">
        <f t="shared" si="3"/>
        <v/>
      </c>
    </row>
    <row r="25" spans="1:8" ht="15.75">
      <c r="A25" s="26"/>
      <c r="B25" s="26"/>
      <c r="C25" s="27"/>
      <c r="D25" s="27"/>
      <c r="E25" s="28">
        <f t="shared" si="1"/>
        <v>0</v>
      </c>
      <c r="F25" s="23" t="str">
        <f t="shared" si="0"/>
        <v/>
      </c>
      <c r="G25" s="24" t="str">
        <f t="shared" si="2"/>
        <v/>
      </c>
      <c r="H25" s="25" t="str">
        <f t="shared" si="3"/>
        <v/>
      </c>
    </row>
    <row r="26" spans="1:8" ht="15.75">
      <c r="A26" s="26"/>
      <c r="B26" s="26"/>
      <c r="C26" s="27"/>
      <c r="D26" s="27"/>
      <c r="E26" s="28">
        <f t="shared" si="1"/>
        <v>0</v>
      </c>
      <c r="F26" s="23" t="str">
        <f t="shared" si="0"/>
        <v/>
      </c>
      <c r="G26" s="24" t="str">
        <f t="shared" si="2"/>
        <v/>
      </c>
      <c r="H26" s="25" t="str">
        <f t="shared" si="3"/>
        <v/>
      </c>
    </row>
    <row r="27" spans="1:8" ht="15.75">
      <c r="A27" s="26"/>
      <c r="B27" s="26"/>
      <c r="C27" s="27"/>
      <c r="D27" s="27"/>
      <c r="E27" s="28">
        <f t="shared" si="1"/>
        <v>0</v>
      </c>
      <c r="F27" s="23" t="str">
        <f t="shared" si="0"/>
        <v/>
      </c>
      <c r="G27" s="24" t="str">
        <f t="shared" si="2"/>
        <v/>
      </c>
      <c r="H27" s="25" t="str">
        <f t="shared" si="3"/>
        <v/>
      </c>
    </row>
    <row r="28" spans="1:8" ht="15.75">
      <c r="A28" s="26"/>
      <c r="B28" s="26"/>
      <c r="C28" s="27"/>
      <c r="D28" s="27"/>
      <c r="E28" s="28">
        <f t="shared" si="1"/>
        <v>0</v>
      </c>
      <c r="F28" s="23" t="str">
        <f t="shared" si="0"/>
        <v/>
      </c>
      <c r="G28" s="24" t="str">
        <f t="shared" si="2"/>
        <v/>
      </c>
      <c r="H28" s="25" t="str">
        <f t="shared" si="3"/>
        <v/>
      </c>
    </row>
    <row r="29" spans="1:8" ht="15.75">
      <c r="A29" s="26"/>
      <c r="B29" s="26"/>
      <c r="C29" s="27"/>
      <c r="D29" s="27"/>
      <c r="E29" s="28">
        <f t="shared" si="1"/>
        <v>0</v>
      </c>
      <c r="F29" s="23" t="str">
        <f t="shared" si="0"/>
        <v/>
      </c>
      <c r="G29" s="24" t="str">
        <f t="shared" si="2"/>
        <v/>
      </c>
      <c r="H29" s="25" t="str">
        <f t="shared" si="3"/>
        <v/>
      </c>
    </row>
    <row r="30" spans="1:8" ht="15.75">
      <c r="A30" s="26"/>
      <c r="B30" s="26"/>
      <c r="C30" s="27"/>
      <c r="D30" s="27"/>
      <c r="E30" s="28">
        <f t="shared" si="1"/>
        <v>0</v>
      </c>
      <c r="F30" s="23" t="str">
        <f t="shared" si="0"/>
        <v/>
      </c>
      <c r="G30" s="24" t="str">
        <f t="shared" si="2"/>
        <v/>
      </c>
      <c r="H30" s="25" t="str">
        <f t="shared" si="3"/>
        <v/>
      </c>
    </row>
    <row r="31" spans="1:8" ht="15.75">
      <c r="A31" s="26"/>
      <c r="B31" s="26"/>
      <c r="C31" s="27"/>
      <c r="D31" s="27"/>
      <c r="E31" s="28">
        <f t="shared" si="1"/>
        <v>0</v>
      </c>
      <c r="F31" s="23" t="str">
        <f t="shared" si="0"/>
        <v/>
      </c>
      <c r="G31" s="24" t="str">
        <f t="shared" si="2"/>
        <v/>
      </c>
      <c r="H31" s="25" t="str">
        <f t="shared" si="3"/>
        <v/>
      </c>
    </row>
    <row r="32" spans="1:8" ht="15.75">
      <c r="A32" s="26"/>
      <c r="B32" s="26"/>
      <c r="C32" s="27"/>
      <c r="D32" s="27"/>
      <c r="E32" s="29">
        <f>C32-D32</f>
        <v>0</v>
      </c>
      <c r="F32" s="23" t="str">
        <f t="shared" si="0"/>
        <v/>
      </c>
      <c r="G32" s="24" t="str">
        <f>IF(C32&gt;0,IF(A32="","COMPLETAR",""),"")</f>
        <v/>
      </c>
      <c r="H32" s="25" t="str">
        <f>IF(A32&lt;&gt;"",IF(C32=0,"COMPLETAR",""),"")</f>
        <v/>
      </c>
    </row>
    <row r="33" spans="1:8" ht="16.5" thickBot="1">
      <c r="A33" s="150"/>
      <c r="B33" s="178" t="s">
        <v>49</v>
      </c>
      <c r="C33" s="30">
        <f>ROUNDUP(SUM(C12:C32),0)</f>
        <v>0</v>
      </c>
      <c r="D33" s="30">
        <f>ROUNDUP(SUM(D12:D32),0)</f>
        <v>0</v>
      </c>
      <c r="E33" s="30">
        <f>ROUNDUP(SUM(E12:E32),0)</f>
        <v>0</v>
      </c>
      <c r="F33" s="175"/>
      <c r="G33" s="176"/>
      <c r="H33" s="177"/>
    </row>
    <row r="34" spans="1:8" ht="16.5" thickTop="1">
      <c r="A34" s="150"/>
      <c r="B34" s="178"/>
      <c r="C34" s="179"/>
      <c r="D34" s="179"/>
      <c r="E34" s="180"/>
      <c r="F34" s="175"/>
      <c r="G34" s="177"/>
      <c r="H34" s="177"/>
    </row>
    <row r="35" spans="1:8" ht="15.75">
      <c r="A35" s="150"/>
      <c r="B35" s="150"/>
      <c r="C35" s="167"/>
      <c r="D35" s="167"/>
      <c r="E35" s="181"/>
      <c r="F35" s="175"/>
      <c r="G35" s="177"/>
      <c r="H35" s="177"/>
    </row>
    <row r="36" spans="1:8" ht="15.75">
      <c r="A36" s="95" t="s">
        <v>136</v>
      </c>
      <c r="B36" s="94"/>
      <c r="C36" s="158"/>
      <c r="D36" s="158"/>
      <c r="E36" s="31">
        <f>ROUNDUP(+E33,0)</f>
        <v>0</v>
      </c>
      <c r="F36" s="175"/>
      <c r="G36" s="177"/>
      <c r="H36" s="177"/>
    </row>
    <row r="37" spans="1:5" ht="15.75">
      <c r="A37" s="95" t="s">
        <v>138</v>
      </c>
      <c r="B37" s="94"/>
      <c r="C37" s="158"/>
      <c r="D37" s="158"/>
      <c r="E37" s="31">
        <f>ROUNDUP(+D33,0)</f>
        <v>0</v>
      </c>
    </row>
    <row r="38" spans="1:5" ht="16.5" thickBot="1">
      <c r="A38" s="95" t="s">
        <v>130</v>
      </c>
      <c r="B38" s="77"/>
      <c r="C38" s="77"/>
      <c r="D38" s="77"/>
      <c r="E38" s="32">
        <f>SUM(E36:E37)</f>
        <v>0</v>
      </c>
    </row>
    <row r="39" ht="15.75" thickTop="1"/>
    <row r="42" spans="1:5" ht="15.75">
      <c r="A42" s="95" t="s">
        <v>127</v>
      </c>
      <c r="B42" s="77"/>
      <c r="C42" s="77"/>
      <c r="D42" s="77"/>
      <c r="E42" s="77"/>
    </row>
    <row r="43" spans="1:5" ht="15.75">
      <c r="A43" s="77" t="s">
        <v>173</v>
      </c>
      <c r="B43" s="77"/>
      <c r="C43" s="77"/>
      <c r="D43" s="77"/>
      <c r="E43" s="77"/>
    </row>
    <row r="44" spans="1:5" ht="16.5" thickBot="1">
      <c r="A44" s="77"/>
      <c r="B44" s="77"/>
      <c r="C44" s="77"/>
      <c r="D44" s="77"/>
      <c r="E44" s="77"/>
    </row>
    <row r="45" spans="1:5" ht="48" thickBot="1">
      <c r="A45" s="79" t="s">
        <v>43</v>
      </c>
      <c r="B45" s="171" t="s">
        <v>44</v>
      </c>
      <c r="C45" s="171" t="s">
        <v>45</v>
      </c>
      <c r="D45" s="171" t="s">
        <v>131</v>
      </c>
      <c r="E45" s="172" t="s">
        <v>132</v>
      </c>
    </row>
    <row r="46" spans="1:5" ht="15.75">
      <c r="A46" s="20"/>
      <c r="B46" s="20"/>
      <c r="C46" s="21"/>
      <c r="D46" s="21"/>
      <c r="E46" s="22">
        <f>C46-D46</f>
        <v>0</v>
      </c>
    </row>
    <row r="47" spans="1:5" ht="15.75">
      <c r="A47" s="26"/>
      <c r="B47" s="26"/>
      <c r="C47" s="27"/>
      <c r="D47" s="27"/>
      <c r="E47" s="28">
        <f>C47-D47</f>
        <v>0</v>
      </c>
    </row>
    <row r="48" spans="1:5" ht="15.75">
      <c r="A48" s="26"/>
      <c r="B48" s="26"/>
      <c r="C48" s="27"/>
      <c r="D48" s="27"/>
      <c r="E48" s="28">
        <f aca="true" t="shared" si="4" ref="E48:E64">C48-D48</f>
        <v>0</v>
      </c>
    </row>
    <row r="49" spans="1:5" ht="15.75">
      <c r="A49" s="26"/>
      <c r="B49" s="26"/>
      <c r="C49" s="27"/>
      <c r="D49" s="27"/>
      <c r="E49" s="28">
        <f t="shared" si="4"/>
        <v>0</v>
      </c>
    </row>
    <row r="50" spans="1:5" ht="15.75">
      <c r="A50" s="26"/>
      <c r="B50" s="26"/>
      <c r="C50" s="27"/>
      <c r="D50" s="27"/>
      <c r="E50" s="28">
        <f t="shared" si="4"/>
        <v>0</v>
      </c>
    </row>
    <row r="51" spans="1:5" ht="15.75">
      <c r="A51" s="26"/>
      <c r="B51" s="26"/>
      <c r="C51" s="27"/>
      <c r="D51" s="27"/>
      <c r="E51" s="28">
        <f t="shared" si="4"/>
        <v>0</v>
      </c>
    </row>
    <row r="52" spans="1:5" ht="15.75">
      <c r="A52" s="26"/>
      <c r="B52" s="26"/>
      <c r="C52" s="27"/>
      <c r="D52" s="27"/>
      <c r="E52" s="28">
        <f t="shared" si="4"/>
        <v>0</v>
      </c>
    </row>
    <row r="53" spans="1:5" ht="15.75">
      <c r="A53" s="26"/>
      <c r="B53" s="26"/>
      <c r="C53" s="27"/>
      <c r="D53" s="27"/>
      <c r="E53" s="28">
        <f t="shared" si="4"/>
        <v>0</v>
      </c>
    </row>
    <row r="54" spans="1:5" ht="15.75">
      <c r="A54" s="26"/>
      <c r="B54" s="26"/>
      <c r="C54" s="27"/>
      <c r="D54" s="27"/>
      <c r="E54" s="28">
        <f t="shared" si="4"/>
        <v>0</v>
      </c>
    </row>
    <row r="55" spans="1:5" ht="15.75">
      <c r="A55" s="26"/>
      <c r="B55" s="26"/>
      <c r="C55" s="27"/>
      <c r="D55" s="27"/>
      <c r="E55" s="28">
        <f t="shared" si="4"/>
        <v>0</v>
      </c>
    </row>
    <row r="56" spans="1:5" ht="15.75">
      <c r="A56" s="26"/>
      <c r="B56" s="26"/>
      <c r="C56" s="27"/>
      <c r="D56" s="27"/>
      <c r="E56" s="28">
        <f t="shared" si="4"/>
        <v>0</v>
      </c>
    </row>
    <row r="57" spans="1:5" ht="15.75">
      <c r="A57" s="26"/>
      <c r="B57" s="26"/>
      <c r="C57" s="27"/>
      <c r="D57" s="27"/>
      <c r="E57" s="28">
        <f t="shared" si="4"/>
        <v>0</v>
      </c>
    </row>
    <row r="58" spans="1:5" ht="15.75">
      <c r="A58" s="26"/>
      <c r="B58" s="26"/>
      <c r="C58" s="27"/>
      <c r="D58" s="27"/>
      <c r="E58" s="28">
        <f t="shared" si="4"/>
        <v>0</v>
      </c>
    </row>
    <row r="59" spans="1:5" ht="15.75">
      <c r="A59" s="26"/>
      <c r="B59" s="26"/>
      <c r="C59" s="27"/>
      <c r="D59" s="27"/>
      <c r="E59" s="28">
        <f t="shared" si="4"/>
        <v>0</v>
      </c>
    </row>
    <row r="60" spans="1:5" ht="15.75">
      <c r="A60" s="26"/>
      <c r="B60" s="26"/>
      <c r="C60" s="27"/>
      <c r="D60" s="27"/>
      <c r="E60" s="28">
        <f t="shared" si="4"/>
        <v>0</v>
      </c>
    </row>
    <row r="61" spans="1:5" ht="15.75">
      <c r="A61" s="26"/>
      <c r="B61" s="26"/>
      <c r="C61" s="27"/>
      <c r="D61" s="27"/>
      <c r="E61" s="28">
        <f t="shared" si="4"/>
        <v>0</v>
      </c>
    </row>
    <row r="62" spans="1:5" ht="15.75">
      <c r="A62" s="26"/>
      <c r="B62" s="26"/>
      <c r="C62" s="27"/>
      <c r="D62" s="27"/>
      <c r="E62" s="28">
        <f t="shared" si="4"/>
        <v>0</v>
      </c>
    </row>
    <row r="63" spans="1:5" ht="15.75">
      <c r="A63" s="26"/>
      <c r="B63" s="26"/>
      <c r="C63" s="27"/>
      <c r="D63" s="27"/>
      <c r="E63" s="28">
        <f t="shared" si="4"/>
        <v>0</v>
      </c>
    </row>
    <row r="64" spans="1:5" ht="15.75">
      <c r="A64" s="26"/>
      <c r="B64" s="26"/>
      <c r="C64" s="27"/>
      <c r="D64" s="27"/>
      <c r="E64" s="28">
        <f t="shared" si="4"/>
        <v>0</v>
      </c>
    </row>
    <row r="65" spans="1:5" ht="15.75">
      <c r="A65" s="26"/>
      <c r="B65" s="26"/>
      <c r="C65" s="27"/>
      <c r="D65" s="27"/>
      <c r="E65" s="29">
        <f>C65-D65</f>
        <v>0</v>
      </c>
    </row>
    <row r="66" spans="1:9" ht="16.5" thickBot="1">
      <c r="A66" s="150"/>
      <c r="B66" s="178" t="s">
        <v>49</v>
      </c>
      <c r="C66" s="30">
        <f>ROUNDUP(SUM(C46:C65),0)</f>
        <v>0</v>
      </c>
      <c r="D66" s="30">
        <f>ROUNDUP(SUM(D46:D65),0)</f>
        <v>0</v>
      </c>
      <c r="E66" s="30">
        <f>ROUNDUP(SUM(E46:E65),0)</f>
        <v>0</v>
      </c>
      <c r="I66" s="182"/>
    </row>
    <row r="67" spans="1:9" ht="16.5" thickTop="1">
      <c r="A67" s="150"/>
      <c r="B67" s="178"/>
      <c r="C67" s="179"/>
      <c r="D67" s="179"/>
      <c r="E67" s="180"/>
      <c r="I67" s="182"/>
    </row>
    <row r="68" spans="1:9" ht="15.75">
      <c r="A68" s="150"/>
      <c r="B68" s="150"/>
      <c r="C68" s="167"/>
      <c r="D68" s="167"/>
      <c r="E68" s="181"/>
      <c r="I68" s="182"/>
    </row>
    <row r="69" spans="1:9" ht="15.75">
      <c r="A69" s="95" t="s">
        <v>139</v>
      </c>
      <c r="B69" s="94"/>
      <c r="C69" s="158"/>
      <c r="D69" s="158"/>
      <c r="E69" s="31">
        <f>ROUNDUP(+E66,0)</f>
        <v>0</v>
      </c>
      <c r="I69" s="182"/>
    </row>
    <row r="70" spans="1:5" ht="15.75">
      <c r="A70" s="95" t="s">
        <v>137</v>
      </c>
      <c r="B70" s="94"/>
      <c r="C70" s="158"/>
      <c r="D70" s="158"/>
      <c r="E70" s="31">
        <f>ROUNDUP(+D66,0)</f>
        <v>0</v>
      </c>
    </row>
    <row r="71" spans="1:5" ht="16.5" thickBot="1">
      <c r="A71" s="95" t="s">
        <v>133</v>
      </c>
      <c r="B71" s="77"/>
      <c r="C71" s="77"/>
      <c r="D71" s="77"/>
      <c r="E71" s="32">
        <f>SUM(E69:E70)</f>
        <v>0</v>
      </c>
    </row>
    <row r="72" ht="15.75" thickTop="1"/>
    <row r="75" spans="1:5" ht="15.75">
      <c r="A75" s="95" t="s">
        <v>141</v>
      </c>
      <c r="E75" s="31">
        <f>ROUNDUP(+E37+E70,0)</f>
        <v>0</v>
      </c>
    </row>
    <row r="76" spans="1:5" ht="15.75">
      <c r="A76" s="95" t="s">
        <v>142</v>
      </c>
      <c r="E76" s="31">
        <f>ROUNDUP(+E36+E69,0)</f>
        <v>0</v>
      </c>
    </row>
    <row r="77" ht="15.75">
      <c r="E77" s="272"/>
    </row>
    <row r="78" spans="1:5" ht="15.75">
      <c r="A78" s="95" t="s">
        <v>146</v>
      </c>
      <c r="E78" s="31">
        <f>+E75+E76</f>
        <v>0</v>
      </c>
    </row>
    <row r="99" ht="15">
      <c r="I99" s="183"/>
    </row>
    <row r="173" ht="39.75" customHeight="1"/>
    <row r="196" ht="6.75" customHeight="1"/>
  </sheetData>
  <sheetProtection algorithmName="SHA-512" hashValue="znfHkZ3NyDXbO1qSE7iAVkiMbG/XNJGg5fHrL4RvVJV+J1lKUTW+57A0sGX4YztDTPzXcvKoGN4PlRQ3pcrPZw==" saltValue="qfcMqzJFh2tuXfnLkxxsGg==" spinCount="100000" sheet="1" objects="1" scenarios="1"/>
  <mergeCells count="1">
    <mergeCell ref="A1:F1"/>
  </mergeCells>
  <dataValidations count="4">
    <dataValidation type="decimal" operator="lessThanOrEqual" allowBlank="1" showInputMessage="1" showErrorMessage="1" prompt="ESTE VALOR DEBE NO PUEDE SER MAYOR AL COSTO TOTAL" error="ESTE VALOR DEBE NO PUEDE SER MAYOR AL COSTO TOTAL" sqref="E66 C33:C34 E33 D66:D68 C66:C67 D34:D35">
      <formula1>B33</formula1>
    </dataValidation>
    <dataValidation type="whole" operator="greaterThanOrEqual" showInputMessage="1" showErrorMessage="1" error="NO INGRESAR DECIMALES_x000a__x000a_DEBE SER N° POSITIVO" sqref="C12:C32 C46:C65">
      <formula1>0</formula1>
    </dataValidation>
    <dataValidation type="whole" showInputMessage="1" showErrorMessage="1" prompt="ESTE VALOR DEBE NO PUEDE SER MAYOR AL COSTO TOTAL" error="ESTE VALOR DEBE NO PUEDE SER MAYOR AL COSTO TOTAL_x000a__x000a_NO INGRESAR DECIMALES" sqref="D12:D32 D46:D65">
      <formula1>0</formula1>
      <formula2>C12</formula2>
    </dataValidation>
    <dataValidation type="decimal" operator="lessThanOrEqual" allowBlank="1" showInputMessage="1" showErrorMessage="1" prompt="ESTE VALOR DEBE NO PUEDE SER MAYOR AL COSTO TOTAL, NI DEBE SER MAYOR AL 50% DEL MONTO MINCYT, SALVO PARA LOS PY CONSIDERADOS EN EL punto 5.1.6 DE LOS TERMINOS DE REFERENCIA" error="ESTE VALOR DEBE NO PUEDE SER MAYOR AL COSTO TOTAL" sqref="D33">
      <formula1>C33</formula1>
    </dataValidation>
  </dataValidations>
  <printOptions/>
  <pageMargins left="0.7" right="0.7" top="0.75" bottom="0.75" header="0.3" footer="0.3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60" zoomScaleNormal="60" workbookViewId="0" topLeftCell="A1">
      <selection activeCell="E37" sqref="E37"/>
    </sheetView>
  </sheetViews>
  <sheetFormatPr defaultColWidth="11.421875" defaultRowHeight="15"/>
  <cols>
    <col min="1" max="2" width="39.28125" style="73" customWidth="1"/>
    <col min="3" max="3" width="18.7109375" style="73" customWidth="1"/>
    <col min="4" max="4" width="18.140625" style="73" customWidth="1"/>
    <col min="5" max="5" width="17.57421875" style="73" customWidth="1"/>
    <col min="6" max="6" width="18.28125" style="73" customWidth="1"/>
    <col min="7" max="7" width="21.8515625" style="73" customWidth="1"/>
    <col min="8" max="8" width="18.00390625" style="73" bestFit="1" customWidth="1"/>
    <col min="9" max="9" width="16.28125" style="73" customWidth="1"/>
    <col min="10" max="10" width="15.00390625" style="73" customWidth="1"/>
    <col min="11" max="16384" width="11.421875" style="73" customWidth="1"/>
  </cols>
  <sheetData>
    <row r="1" spans="1:7" ht="30" customHeight="1">
      <c r="A1" s="308" t="str">
        <f>T('[1]2. ETAPAS'!C8:G8)</f>
        <v/>
      </c>
      <c r="B1" s="308"/>
      <c r="C1" s="308"/>
      <c r="D1" s="308"/>
      <c r="E1" s="308"/>
      <c r="F1" s="308"/>
      <c r="G1" s="308"/>
    </row>
    <row r="2" spans="1:8" ht="18" customHeight="1">
      <c r="A2" s="74"/>
      <c r="B2" s="74"/>
      <c r="C2" s="74"/>
      <c r="D2" s="74"/>
      <c r="E2" s="74"/>
      <c r="F2" s="74"/>
      <c r="G2" s="74"/>
      <c r="H2" s="75"/>
    </row>
    <row r="3" spans="1:8" ht="18">
      <c r="A3" s="76" t="s">
        <v>50</v>
      </c>
      <c r="B3" s="126"/>
      <c r="C3" s="126"/>
      <c r="D3" s="126"/>
      <c r="E3" s="126"/>
      <c r="F3" s="126"/>
      <c r="G3" s="126"/>
      <c r="H3" s="18" t="str">
        <f>CONCATENATE('1. Indice'!D3,"  ",'1. Indice'!J3)</f>
        <v>PFI  2023</v>
      </c>
    </row>
    <row r="4" spans="1:7" ht="15.75">
      <c r="A4" s="77"/>
      <c r="B4" s="77"/>
      <c r="C4" s="77"/>
      <c r="D4" s="77"/>
      <c r="E4" s="77"/>
      <c r="F4" s="77"/>
      <c r="G4" s="77"/>
    </row>
    <row r="5" spans="1:7" ht="15.75">
      <c r="A5" s="77"/>
      <c r="B5" s="77"/>
      <c r="C5" s="77"/>
      <c r="D5" s="77"/>
      <c r="E5" s="77"/>
      <c r="F5" s="77"/>
      <c r="G5" s="77"/>
    </row>
    <row r="6" spans="1:7" ht="15.75">
      <c r="A6" s="95" t="s">
        <v>51</v>
      </c>
      <c r="B6" s="77"/>
      <c r="C6" s="77"/>
      <c r="D6" s="77"/>
      <c r="E6" s="77"/>
      <c r="F6" s="77"/>
      <c r="G6" s="77"/>
    </row>
    <row r="7" spans="1:7" ht="16.5" thickBot="1">
      <c r="A7" s="95"/>
      <c r="B7" s="77"/>
      <c r="C7" s="77"/>
      <c r="D7" s="77"/>
      <c r="E7" s="77"/>
      <c r="F7" s="77"/>
      <c r="G7" s="77"/>
    </row>
    <row r="8" spans="1:10" ht="51" customHeight="1">
      <c r="A8" s="311" t="s">
        <v>124</v>
      </c>
      <c r="B8" s="311" t="s">
        <v>123</v>
      </c>
      <c r="C8" s="313" t="s">
        <v>52</v>
      </c>
      <c r="D8" s="315" t="s">
        <v>122</v>
      </c>
      <c r="E8" s="313" t="s">
        <v>53</v>
      </c>
      <c r="F8" s="313" t="s">
        <v>152</v>
      </c>
      <c r="G8" s="313" t="s">
        <v>153</v>
      </c>
      <c r="H8" s="309" t="s">
        <v>46</v>
      </c>
      <c r="I8" s="122"/>
      <c r="J8" s="122"/>
    </row>
    <row r="9" spans="1:10" ht="32.25" customHeight="1" thickBot="1">
      <c r="A9" s="312"/>
      <c r="B9" s="312"/>
      <c r="C9" s="314"/>
      <c r="D9" s="316"/>
      <c r="E9" s="317" t="s">
        <v>15</v>
      </c>
      <c r="F9" s="317"/>
      <c r="G9" s="317"/>
      <c r="H9" s="310"/>
      <c r="I9" s="164" t="s">
        <v>47</v>
      </c>
      <c r="J9" s="164" t="s">
        <v>48</v>
      </c>
    </row>
    <row r="10" spans="1:10" ht="15.75">
      <c r="A10" s="33"/>
      <c r="B10" s="33"/>
      <c r="C10" s="34"/>
      <c r="D10" s="35"/>
      <c r="E10" s="36"/>
      <c r="F10" s="37">
        <f>ROUNDUP(C10*D10*E10,0)</f>
        <v>0</v>
      </c>
      <c r="G10" s="22">
        <f>+F10</f>
        <v>0</v>
      </c>
      <c r="H10" s="38" t="str">
        <f>IF(G10&lt;0,"REVISAR","")</f>
        <v/>
      </c>
      <c r="I10" s="39" t="str">
        <f aca="true" t="shared" si="0" ref="I10:I32">IF(F10&gt;0,IF(A10="","COMPLETAR",""),"")</f>
        <v/>
      </c>
      <c r="J10" s="39" t="str">
        <f aca="true" t="shared" si="1" ref="J10:J32">IF(A10&lt;&gt;"",IF(F10=0,"COMPLETAR",""),"")</f>
        <v/>
      </c>
    </row>
    <row r="11" spans="1:10" ht="15.75">
      <c r="A11" s="40"/>
      <c r="B11" s="40"/>
      <c r="C11" s="41"/>
      <c r="D11" s="42"/>
      <c r="E11" s="43"/>
      <c r="F11" s="37">
        <f aca="true" t="shared" si="2" ref="F11:F32">ROUNDUP(C11*D11*E11,0)</f>
        <v>0</v>
      </c>
      <c r="G11" s="22">
        <f aca="true" t="shared" si="3" ref="G11:G32">+F11</f>
        <v>0</v>
      </c>
      <c r="H11" s="38" t="str">
        <f aca="true" t="shared" si="4" ref="H11:H32">IF(G11&lt;0,"REVISAR","")</f>
        <v/>
      </c>
      <c r="I11" s="39" t="str">
        <f t="shared" si="0"/>
        <v/>
      </c>
      <c r="J11" s="39" t="str">
        <f t="shared" si="1"/>
        <v/>
      </c>
    </row>
    <row r="12" spans="1:10" ht="15.75">
      <c r="A12" s="40"/>
      <c r="B12" s="40"/>
      <c r="C12" s="41"/>
      <c r="D12" s="42"/>
      <c r="E12" s="43"/>
      <c r="F12" s="37">
        <f t="shared" si="2"/>
        <v>0</v>
      </c>
      <c r="G12" s="22">
        <f t="shared" si="3"/>
        <v>0</v>
      </c>
      <c r="H12" s="38" t="str">
        <f t="shared" si="4"/>
        <v/>
      </c>
      <c r="I12" s="39" t="str">
        <f t="shared" si="0"/>
        <v/>
      </c>
      <c r="J12" s="39" t="str">
        <f t="shared" si="1"/>
        <v/>
      </c>
    </row>
    <row r="13" spans="1:10" ht="15.75">
      <c r="A13" s="40"/>
      <c r="B13" s="40"/>
      <c r="C13" s="41"/>
      <c r="D13" s="42"/>
      <c r="E13" s="43"/>
      <c r="F13" s="37">
        <f t="shared" si="2"/>
        <v>0</v>
      </c>
      <c r="G13" s="22">
        <f t="shared" si="3"/>
        <v>0</v>
      </c>
      <c r="H13" s="38" t="str">
        <f t="shared" si="4"/>
        <v/>
      </c>
      <c r="I13" s="39" t="str">
        <f t="shared" si="0"/>
        <v/>
      </c>
      <c r="J13" s="39" t="str">
        <f t="shared" si="1"/>
        <v/>
      </c>
    </row>
    <row r="14" spans="1:10" ht="15.75">
      <c r="A14" s="40"/>
      <c r="B14" s="40"/>
      <c r="C14" s="41"/>
      <c r="D14" s="42"/>
      <c r="E14" s="43"/>
      <c r="F14" s="37">
        <f t="shared" si="2"/>
        <v>0</v>
      </c>
      <c r="G14" s="22">
        <f t="shared" si="3"/>
        <v>0</v>
      </c>
      <c r="H14" s="38" t="str">
        <f t="shared" si="4"/>
        <v/>
      </c>
      <c r="I14" s="39" t="str">
        <f t="shared" si="0"/>
        <v/>
      </c>
      <c r="J14" s="39" t="str">
        <f t="shared" si="1"/>
        <v/>
      </c>
    </row>
    <row r="15" spans="1:10" ht="15.75">
      <c r="A15" s="40"/>
      <c r="B15" s="40"/>
      <c r="C15" s="41"/>
      <c r="D15" s="42"/>
      <c r="E15" s="43"/>
      <c r="F15" s="37">
        <f t="shared" si="2"/>
        <v>0</v>
      </c>
      <c r="G15" s="22">
        <f t="shared" si="3"/>
        <v>0</v>
      </c>
      <c r="H15" s="38" t="str">
        <f t="shared" si="4"/>
        <v/>
      </c>
      <c r="I15" s="39" t="str">
        <f t="shared" si="0"/>
        <v/>
      </c>
      <c r="J15" s="39" t="str">
        <f t="shared" si="1"/>
        <v/>
      </c>
    </row>
    <row r="16" spans="1:10" ht="15.75">
      <c r="A16" s="40"/>
      <c r="B16" s="40"/>
      <c r="C16" s="41"/>
      <c r="D16" s="42"/>
      <c r="E16" s="43"/>
      <c r="F16" s="37">
        <f t="shared" si="2"/>
        <v>0</v>
      </c>
      <c r="G16" s="22">
        <f t="shared" si="3"/>
        <v>0</v>
      </c>
      <c r="H16" s="38" t="str">
        <f t="shared" si="4"/>
        <v/>
      </c>
      <c r="I16" s="39" t="str">
        <f t="shared" si="0"/>
        <v/>
      </c>
      <c r="J16" s="39" t="str">
        <f t="shared" si="1"/>
        <v/>
      </c>
    </row>
    <row r="17" spans="1:10" ht="15.75">
      <c r="A17" s="40"/>
      <c r="B17" s="40"/>
      <c r="C17" s="41"/>
      <c r="D17" s="42"/>
      <c r="E17" s="43"/>
      <c r="F17" s="37">
        <f t="shared" si="2"/>
        <v>0</v>
      </c>
      <c r="G17" s="22">
        <f t="shared" si="3"/>
        <v>0</v>
      </c>
      <c r="H17" s="38" t="str">
        <f t="shared" si="4"/>
        <v/>
      </c>
      <c r="I17" s="39" t="str">
        <f t="shared" si="0"/>
        <v/>
      </c>
      <c r="J17" s="39" t="str">
        <f t="shared" si="1"/>
        <v/>
      </c>
    </row>
    <row r="18" spans="1:10" ht="15.75">
      <c r="A18" s="40"/>
      <c r="B18" s="40"/>
      <c r="C18" s="41"/>
      <c r="D18" s="42"/>
      <c r="E18" s="43"/>
      <c r="F18" s="37">
        <f t="shared" si="2"/>
        <v>0</v>
      </c>
      <c r="G18" s="22">
        <f t="shared" si="3"/>
        <v>0</v>
      </c>
      <c r="H18" s="38" t="str">
        <f t="shared" si="4"/>
        <v/>
      </c>
      <c r="I18" s="39" t="str">
        <f t="shared" si="0"/>
        <v/>
      </c>
      <c r="J18" s="39" t="str">
        <f t="shared" si="1"/>
        <v/>
      </c>
    </row>
    <row r="19" spans="1:10" ht="15.75">
      <c r="A19" s="40"/>
      <c r="B19" s="40"/>
      <c r="C19" s="41"/>
      <c r="D19" s="42"/>
      <c r="E19" s="43"/>
      <c r="F19" s="37">
        <f t="shared" si="2"/>
        <v>0</v>
      </c>
      <c r="G19" s="22">
        <f t="shared" si="3"/>
        <v>0</v>
      </c>
      <c r="H19" s="38" t="str">
        <f t="shared" si="4"/>
        <v/>
      </c>
      <c r="I19" s="39" t="str">
        <f t="shared" si="0"/>
        <v/>
      </c>
      <c r="J19" s="39" t="str">
        <f t="shared" si="1"/>
        <v/>
      </c>
    </row>
    <row r="20" spans="1:10" ht="15.75">
      <c r="A20" s="40"/>
      <c r="B20" s="40"/>
      <c r="C20" s="41"/>
      <c r="D20" s="42"/>
      <c r="E20" s="43"/>
      <c r="F20" s="37">
        <f t="shared" si="2"/>
        <v>0</v>
      </c>
      <c r="G20" s="22">
        <f t="shared" si="3"/>
        <v>0</v>
      </c>
      <c r="H20" s="38" t="str">
        <f t="shared" si="4"/>
        <v/>
      </c>
      <c r="I20" s="39" t="str">
        <f t="shared" si="0"/>
        <v/>
      </c>
      <c r="J20" s="39" t="str">
        <f t="shared" si="1"/>
        <v/>
      </c>
    </row>
    <row r="21" spans="1:10" ht="15.75">
      <c r="A21" s="40"/>
      <c r="B21" s="40"/>
      <c r="C21" s="41"/>
      <c r="D21" s="42"/>
      <c r="E21" s="43"/>
      <c r="F21" s="37">
        <f t="shared" si="2"/>
        <v>0</v>
      </c>
      <c r="G21" s="22">
        <f t="shared" si="3"/>
        <v>0</v>
      </c>
      <c r="H21" s="38" t="str">
        <f t="shared" si="4"/>
        <v/>
      </c>
      <c r="I21" s="39" t="str">
        <f t="shared" si="0"/>
        <v/>
      </c>
      <c r="J21" s="39" t="str">
        <f t="shared" si="1"/>
        <v/>
      </c>
    </row>
    <row r="22" spans="1:10" ht="15.75">
      <c r="A22" s="40"/>
      <c r="B22" s="40"/>
      <c r="C22" s="41"/>
      <c r="D22" s="42"/>
      <c r="E22" s="43"/>
      <c r="F22" s="37">
        <f t="shared" si="2"/>
        <v>0</v>
      </c>
      <c r="G22" s="22">
        <f t="shared" si="3"/>
        <v>0</v>
      </c>
      <c r="H22" s="38" t="str">
        <f t="shared" si="4"/>
        <v/>
      </c>
      <c r="I22" s="39" t="str">
        <f t="shared" si="0"/>
        <v/>
      </c>
      <c r="J22" s="39" t="str">
        <f t="shared" si="1"/>
        <v/>
      </c>
    </row>
    <row r="23" spans="1:10" ht="15.75">
      <c r="A23" s="40"/>
      <c r="B23" s="40"/>
      <c r="C23" s="41"/>
      <c r="D23" s="42"/>
      <c r="E23" s="43"/>
      <c r="F23" s="37">
        <f t="shared" si="2"/>
        <v>0</v>
      </c>
      <c r="G23" s="22">
        <f t="shared" si="3"/>
        <v>0</v>
      </c>
      <c r="H23" s="38" t="str">
        <f t="shared" si="4"/>
        <v/>
      </c>
      <c r="I23" s="39" t="str">
        <f t="shared" si="0"/>
        <v/>
      </c>
      <c r="J23" s="39" t="str">
        <f t="shared" si="1"/>
        <v/>
      </c>
    </row>
    <row r="24" spans="1:10" ht="15.75">
      <c r="A24" s="40"/>
      <c r="B24" s="40"/>
      <c r="C24" s="41"/>
      <c r="D24" s="42"/>
      <c r="E24" s="43"/>
      <c r="F24" s="37">
        <f t="shared" si="2"/>
        <v>0</v>
      </c>
      <c r="G24" s="22">
        <f t="shared" si="3"/>
        <v>0</v>
      </c>
      <c r="H24" s="38" t="str">
        <f t="shared" si="4"/>
        <v/>
      </c>
      <c r="I24" s="39" t="str">
        <f t="shared" si="0"/>
        <v/>
      </c>
      <c r="J24" s="39" t="str">
        <f t="shared" si="1"/>
        <v/>
      </c>
    </row>
    <row r="25" spans="1:10" ht="15.75">
      <c r="A25" s="40"/>
      <c r="B25" s="40"/>
      <c r="C25" s="41"/>
      <c r="D25" s="42"/>
      <c r="E25" s="43"/>
      <c r="F25" s="37">
        <f t="shared" si="2"/>
        <v>0</v>
      </c>
      <c r="G25" s="22">
        <f t="shared" si="3"/>
        <v>0</v>
      </c>
      <c r="H25" s="38" t="str">
        <f t="shared" si="4"/>
        <v/>
      </c>
      <c r="I25" s="39" t="str">
        <f t="shared" si="0"/>
        <v/>
      </c>
      <c r="J25" s="39" t="str">
        <f t="shared" si="1"/>
        <v/>
      </c>
    </row>
    <row r="26" spans="1:10" ht="15.75">
      <c r="A26" s="40"/>
      <c r="B26" s="40"/>
      <c r="C26" s="41"/>
      <c r="D26" s="42"/>
      <c r="E26" s="43"/>
      <c r="F26" s="37">
        <f t="shared" si="2"/>
        <v>0</v>
      </c>
      <c r="G26" s="22">
        <f t="shared" si="3"/>
        <v>0</v>
      </c>
      <c r="H26" s="38" t="str">
        <f t="shared" si="4"/>
        <v/>
      </c>
      <c r="I26" s="39" t="str">
        <f t="shared" si="0"/>
        <v/>
      </c>
      <c r="J26" s="39" t="str">
        <f t="shared" si="1"/>
        <v/>
      </c>
    </row>
    <row r="27" spans="1:10" ht="15.75">
      <c r="A27" s="40"/>
      <c r="B27" s="40"/>
      <c r="C27" s="41"/>
      <c r="D27" s="42"/>
      <c r="E27" s="43"/>
      <c r="F27" s="37">
        <f t="shared" si="2"/>
        <v>0</v>
      </c>
      <c r="G27" s="22">
        <f t="shared" si="3"/>
        <v>0</v>
      </c>
      <c r="H27" s="38" t="str">
        <f t="shared" si="4"/>
        <v/>
      </c>
      <c r="I27" s="39" t="str">
        <f t="shared" si="0"/>
        <v/>
      </c>
      <c r="J27" s="39" t="str">
        <f t="shared" si="1"/>
        <v/>
      </c>
    </row>
    <row r="28" spans="1:10" ht="15.75">
      <c r="A28" s="40"/>
      <c r="B28" s="40"/>
      <c r="C28" s="41"/>
      <c r="D28" s="42"/>
      <c r="E28" s="43"/>
      <c r="F28" s="37">
        <f t="shared" si="2"/>
        <v>0</v>
      </c>
      <c r="G28" s="22">
        <f t="shared" si="3"/>
        <v>0</v>
      </c>
      <c r="H28" s="38" t="str">
        <f t="shared" si="4"/>
        <v/>
      </c>
      <c r="I28" s="39" t="str">
        <f t="shared" si="0"/>
        <v/>
      </c>
      <c r="J28" s="39" t="str">
        <f t="shared" si="1"/>
        <v/>
      </c>
    </row>
    <row r="29" spans="1:10" ht="15.75">
      <c r="A29" s="40"/>
      <c r="B29" s="40"/>
      <c r="C29" s="41"/>
      <c r="D29" s="42"/>
      <c r="E29" s="43"/>
      <c r="F29" s="37">
        <f t="shared" si="2"/>
        <v>0</v>
      </c>
      <c r="G29" s="22">
        <f t="shared" si="3"/>
        <v>0</v>
      </c>
      <c r="H29" s="38" t="str">
        <f t="shared" si="4"/>
        <v/>
      </c>
      <c r="I29" s="39" t="str">
        <f t="shared" si="0"/>
        <v/>
      </c>
      <c r="J29" s="39" t="str">
        <f t="shared" si="1"/>
        <v/>
      </c>
    </row>
    <row r="30" spans="1:10" ht="15.75">
      <c r="A30" s="40"/>
      <c r="B30" s="40"/>
      <c r="C30" s="41"/>
      <c r="D30" s="42"/>
      <c r="E30" s="43"/>
      <c r="F30" s="37">
        <f t="shared" si="2"/>
        <v>0</v>
      </c>
      <c r="G30" s="22">
        <f t="shared" si="3"/>
        <v>0</v>
      </c>
      <c r="H30" s="38" t="str">
        <f t="shared" si="4"/>
        <v/>
      </c>
      <c r="I30" s="39" t="str">
        <f t="shared" si="0"/>
        <v/>
      </c>
      <c r="J30" s="39" t="str">
        <f t="shared" si="1"/>
        <v/>
      </c>
    </row>
    <row r="31" spans="1:10" ht="15.75">
      <c r="A31" s="40"/>
      <c r="B31" s="40"/>
      <c r="C31" s="41"/>
      <c r="D31" s="42"/>
      <c r="E31" s="43"/>
      <c r="F31" s="37">
        <f t="shared" si="2"/>
        <v>0</v>
      </c>
      <c r="G31" s="22">
        <f t="shared" si="3"/>
        <v>0</v>
      </c>
      <c r="H31" s="38" t="str">
        <f t="shared" si="4"/>
        <v/>
      </c>
      <c r="I31" s="39" t="str">
        <f t="shared" si="0"/>
        <v/>
      </c>
      <c r="J31" s="39" t="str">
        <f t="shared" si="1"/>
        <v/>
      </c>
    </row>
    <row r="32" spans="1:10" ht="15.75">
      <c r="A32" s="40"/>
      <c r="B32" s="40"/>
      <c r="C32" s="41"/>
      <c r="D32" s="42"/>
      <c r="E32" s="43"/>
      <c r="F32" s="37">
        <f t="shared" si="2"/>
        <v>0</v>
      </c>
      <c r="G32" s="22">
        <f t="shared" si="3"/>
        <v>0</v>
      </c>
      <c r="H32" s="38" t="str">
        <f t="shared" si="4"/>
        <v/>
      </c>
      <c r="I32" s="39" t="str">
        <f t="shared" si="0"/>
        <v/>
      </c>
      <c r="J32" s="39" t="str">
        <f t="shared" si="1"/>
        <v/>
      </c>
    </row>
    <row r="33" spans="1:10" ht="15.75">
      <c r="A33" s="101"/>
      <c r="B33" s="101"/>
      <c r="C33" s="167"/>
      <c r="D33" s="150"/>
      <c r="E33" s="161" t="s">
        <v>49</v>
      </c>
      <c r="F33" s="31">
        <f>SUM(F8:F32)</f>
        <v>0</v>
      </c>
      <c r="G33" s="31">
        <f>SUM(G10:G32)</f>
        <v>0</v>
      </c>
      <c r="H33" s="165"/>
      <c r="I33" s="166"/>
      <c r="J33" s="166"/>
    </row>
    <row r="34" spans="1:10" ht="15.75">
      <c r="A34" s="101"/>
      <c r="B34" s="101"/>
      <c r="C34" s="167"/>
      <c r="D34" s="150"/>
      <c r="E34" s="95"/>
      <c r="F34" s="158"/>
      <c r="G34" s="158"/>
      <c r="H34" s="165"/>
      <c r="I34" s="166"/>
      <c r="J34" s="166"/>
    </row>
    <row r="35" spans="1:10" ht="15.75">
      <c r="A35" s="101"/>
      <c r="B35" s="101"/>
      <c r="C35" s="167"/>
      <c r="D35" s="150"/>
      <c r="E35" s="150"/>
      <c r="F35" s="167"/>
      <c r="G35" s="167"/>
      <c r="H35" s="165"/>
      <c r="I35" s="166"/>
      <c r="J35" s="166"/>
    </row>
    <row r="36" spans="1:7" ht="15.75">
      <c r="A36" s="95" t="s">
        <v>154</v>
      </c>
      <c r="B36" s="77"/>
      <c r="C36" s="77"/>
      <c r="D36" s="77"/>
      <c r="E36" s="31">
        <f>+G33</f>
        <v>0</v>
      </c>
      <c r="F36" s="158"/>
      <c r="G36" s="158"/>
    </row>
    <row r="37" spans="1:7" ht="15.75">
      <c r="A37" s="95" t="s">
        <v>54</v>
      </c>
      <c r="B37" s="77"/>
      <c r="C37" s="77"/>
      <c r="D37" s="77"/>
      <c r="E37" s="31">
        <f>SUM(E36:E36)</f>
        <v>0</v>
      </c>
      <c r="F37" s="158"/>
      <c r="G37" s="158"/>
    </row>
    <row r="38" spans="2:4" ht="15.75">
      <c r="B38" s="77"/>
      <c r="C38" s="77"/>
      <c r="D38" s="77"/>
    </row>
  </sheetData>
  <sheetProtection algorithmName="SHA-512" hashValue="qH+lBrFdOKKe7arAZ6X3BS+mg+MCGJGTyPfU6/lnvWKB8Y9mR57vzODZPC56MVeVowRjIQihS0tjJWhbwxM4AQ==" saltValue="LbZq+u4IfcBmUnF+OgEj9A==" spinCount="100000" sheet="1" objects="1" scenarios="1"/>
  <mergeCells count="9">
    <mergeCell ref="H8:H9"/>
    <mergeCell ref="A1:G1"/>
    <mergeCell ref="A8:A9"/>
    <mergeCell ref="B8:B9"/>
    <mergeCell ref="C8:C9"/>
    <mergeCell ref="D8:D9"/>
    <mergeCell ref="E8:E9"/>
    <mergeCell ref="F8:F9"/>
    <mergeCell ref="G8:G9"/>
  </mergeCells>
  <dataValidations count="5">
    <dataValidation type="whole" operator="greaterThanOrEqual" showInputMessage="1" showErrorMessage="1" prompt="ESTE VALOR DEBE NO PUEDE SER MAYOR AL COSTO TOTAL" error="ESTE VALOR DEBE NO PUEDE SER MAYOR AL COSTO TOTAL" sqref="F10:F32">
      <formula1>0</formula1>
    </dataValidation>
    <dataValidation type="whole" operator="greaterThanOrEqual" showInputMessage="1" showErrorMessage="1" error="INGRESAR VALORES SIN DECIMALES" sqref="C10:C32">
      <formula1>0</formula1>
    </dataValidation>
    <dataValidation type="whole" showInputMessage="1" showErrorMessage="1" error="NO PUEDE SER MAYOR A 24 MESES" sqref="D10:D32">
      <formula1>1</formula1>
      <formula2>24</formula2>
    </dataValidation>
    <dataValidation type="custom" showInputMessage="1" showErrorMessage="1" error="INGRESAR VALOR ENTRE 1 Y 100_x000a_" sqref="E10:E32">
      <formula1>AND(E10&gt;0,E10&lt;=100)</formula1>
    </dataValidation>
    <dataValidation type="whole" operator="greaterThanOrEqual" allowBlank="1" showInputMessage="1" showErrorMessage="1" sqref="F33">
      <formula1>0</formula1>
    </dataValidation>
  </dataValidations>
  <printOptions/>
  <pageMargins left="0.7" right="0.7" top="0.75" bottom="0.75" header="0.3" footer="0.3"/>
  <pageSetup horizontalDpi="600" verticalDpi="600" orientation="portrait" scale="38" r:id="rId1"/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="60" zoomScaleNormal="60" workbookViewId="0" topLeftCell="A1">
      <selection activeCell="F33" sqref="F33"/>
    </sheetView>
  </sheetViews>
  <sheetFormatPr defaultColWidth="11.421875" defaultRowHeight="15"/>
  <cols>
    <col min="1" max="1" width="65.421875" style="73" customWidth="1"/>
    <col min="2" max="2" width="16.28125" style="73" customWidth="1"/>
    <col min="3" max="3" width="15.28125" style="73" customWidth="1"/>
    <col min="4" max="4" width="19.421875" style="73" customWidth="1"/>
    <col min="5" max="5" width="20.7109375" style="73" customWidth="1"/>
    <col min="6" max="6" width="22.57421875" style="73" customWidth="1"/>
    <col min="7" max="7" width="15.57421875" style="73" customWidth="1"/>
    <col min="8" max="8" width="19.28125" style="73" bestFit="1" customWidth="1"/>
    <col min="9" max="9" width="13.7109375" style="73" customWidth="1"/>
    <col min="10" max="16384" width="11.421875" style="73" customWidth="1"/>
  </cols>
  <sheetData>
    <row r="1" spans="1:9" ht="30" customHeight="1">
      <c r="A1" s="308" t="str">
        <f>T('[1]2. ETAPAS'!C8:G8)</f>
        <v/>
      </c>
      <c r="B1" s="308"/>
      <c r="C1" s="308"/>
      <c r="D1" s="308"/>
      <c r="E1" s="308"/>
      <c r="F1" s="308"/>
      <c r="G1" s="308"/>
      <c r="I1" s="107"/>
    </row>
    <row r="2" spans="1:9" ht="14.25" customHeight="1">
      <c r="A2" s="74"/>
      <c r="B2" s="74"/>
      <c r="C2" s="74"/>
      <c r="D2" s="74"/>
      <c r="E2" s="74"/>
      <c r="F2" s="74"/>
      <c r="G2" s="74"/>
      <c r="H2" s="75"/>
      <c r="I2" s="107"/>
    </row>
    <row r="3" spans="1:8" ht="18">
      <c r="A3" s="76" t="s">
        <v>55</v>
      </c>
      <c r="B3" s="126"/>
      <c r="C3" s="126"/>
      <c r="D3" s="126"/>
      <c r="E3" s="126"/>
      <c r="F3" s="126"/>
      <c r="H3" s="18" t="str">
        <f>CONCATENATE('1. Indice'!D3,"  ",'1. Indice'!J3)</f>
        <v>PFI  2023</v>
      </c>
    </row>
    <row r="4" spans="1:6" ht="16.5" thickBot="1">
      <c r="A4" s="78"/>
      <c r="B4" s="77"/>
      <c r="C4" s="77"/>
      <c r="D4" s="77"/>
      <c r="E4" s="77"/>
      <c r="F4" s="77"/>
    </row>
    <row r="5" spans="1:6" ht="45" customHeight="1">
      <c r="A5" s="313" t="s">
        <v>43</v>
      </c>
      <c r="B5" s="318" t="s">
        <v>56</v>
      </c>
      <c r="C5" s="319"/>
      <c r="D5" s="313" t="s">
        <v>45</v>
      </c>
      <c r="E5" s="313" t="s">
        <v>143</v>
      </c>
      <c r="F5" s="320" t="s">
        <v>135</v>
      </c>
    </row>
    <row r="6" spans="1:11" ht="32.25" thickBot="1">
      <c r="A6" s="314"/>
      <c r="B6" s="162" t="s">
        <v>57</v>
      </c>
      <c r="C6" s="162" t="s">
        <v>58</v>
      </c>
      <c r="D6" s="314"/>
      <c r="E6" s="314"/>
      <c r="F6" s="321"/>
      <c r="G6" s="163" t="s">
        <v>46</v>
      </c>
      <c r="H6" s="164" t="s">
        <v>47</v>
      </c>
      <c r="I6" s="164" t="s">
        <v>48</v>
      </c>
      <c r="J6" s="122"/>
      <c r="K6" s="122"/>
    </row>
    <row r="7" spans="1:9" ht="15.75">
      <c r="A7" s="20"/>
      <c r="B7" s="44"/>
      <c r="C7" s="44"/>
      <c r="D7" s="21"/>
      <c r="E7" s="21"/>
      <c r="F7" s="22">
        <f>+D7-E7</f>
        <v>0</v>
      </c>
      <c r="G7" s="38" t="str">
        <f aca="true" t="shared" si="0" ref="G7:G29">IF(F7&lt;0,"REVISAR","")</f>
        <v/>
      </c>
      <c r="H7" s="39" t="str">
        <f>IF(D7&gt;0,IF(A7="","COMPLETAR",""),"")</f>
        <v/>
      </c>
      <c r="I7" s="39" t="str">
        <f>IF(A7&lt;&gt;"",IF(D7=0,"COMPLETAR",""),"")</f>
        <v/>
      </c>
    </row>
    <row r="8" spans="1:9" ht="15.75">
      <c r="A8" s="26"/>
      <c r="B8" s="45"/>
      <c r="C8" s="45"/>
      <c r="D8" s="27"/>
      <c r="E8" s="27"/>
      <c r="F8" s="28">
        <f>+D8-E8</f>
        <v>0</v>
      </c>
      <c r="G8" s="38" t="str">
        <f t="shared" si="0"/>
        <v/>
      </c>
      <c r="H8" s="39" t="str">
        <f aca="true" t="shared" si="1" ref="H8:H29">IF(D8&gt;0,IF(A8="","COMPLETAR",""),"")</f>
        <v/>
      </c>
      <c r="I8" s="39" t="str">
        <f aca="true" t="shared" si="2" ref="I8:I29">IF(A8&lt;&gt;"",IF(D8=0,"COMPLETAR",""),"")</f>
        <v/>
      </c>
    </row>
    <row r="9" spans="1:9" ht="15.75">
      <c r="A9" s="26"/>
      <c r="B9" s="45"/>
      <c r="C9" s="45"/>
      <c r="D9" s="27"/>
      <c r="E9" s="27"/>
      <c r="F9" s="28">
        <f aca="true" t="shared" si="3" ref="F9:F17">+D9-E9</f>
        <v>0</v>
      </c>
      <c r="G9" s="38" t="str">
        <f t="shared" si="0"/>
        <v/>
      </c>
      <c r="H9" s="39" t="str">
        <f t="shared" si="1"/>
        <v/>
      </c>
      <c r="I9" s="39" t="str">
        <f t="shared" si="2"/>
        <v/>
      </c>
    </row>
    <row r="10" spans="1:9" ht="15.75">
      <c r="A10" s="26"/>
      <c r="B10" s="45"/>
      <c r="C10" s="45"/>
      <c r="D10" s="27"/>
      <c r="E10" s="27"/>
      <c r="F10" s="28">
        <f t="shared" si="3"/>
        <v>0</v>
      </c>
      <c r="G10" s="38" t="str">
        <f t="shared" si="0"/>
        <v/>
      </c>
      <c r="H10" s="39" t="str">
        <f t="shared" si="1"/>
        <v/>
      </c>
      <c r="I10" s="39" t="str">
        <f t="shared" si="2"/>
        <v/>
      </c>
    </row>
    <row r="11" spans="1:9" ht="15.75">
      <c r="A11" s="26"/>
      <c r="B11" s="45"/>
      <c r="C11" s="45"/>
      <c r="D11" s="27"/>
      <c r="E11" s="27"/>
      <c r="F11" s="28">
        <f t="shared" si="3"/>
        <v>0</v>
      </c>
      <c r="G11" s="38" t="str">
        <f t="shared" si="0"/>
        <v/>
      </c>
      <c r="H11" s="39" t="str">
        <f t="shared" si="1"/>
        <v/>
      </c>
      <c r="I11" s="39" t="str">
        <f t="shared" si="2"/>
        <v/>
      </c>
    </row>
    <row r="12" spans="1:9" ht="15.75">
      <c r="A12" s="26"/>
      <c r="B12" s="45"/>
      <c r="C12" s="45"/>
      <c r="D12" s="27"/>
      <c r="E12" s="27"/>
      <c r="F12" s="28">
        <f t="shared" si="3"/>
        <v>0</v>
      </c>
      <c r="G12" s="38" t="str">
        <f t="shared" si="0"/>
        <v/>
      </c>
      <c r="H12" s="39" t="str">
        <f t="shared" si="1"/>
        <v/>
      </c>
      <c r="I12" s="39" t="str">
        <f t="shared" si="2"/>
        <v/>
      </c>
    </row>
    <row r="13" spans="1:9" ht="15.75">
      <c r="A13" s="26"/>
      <c r="B13" s="45"/>
      <c r="C13" s="45"/>
      <c r="D13" s="27"/>
      <c r="E13" s="27"/>
      <c r="F13" s="28">
        <f t="shared" si="3"/>
        <v>0</v>
      </c>
      <c r="G13" s="38" t="str">
        <f t="shared" si="0"/>
        <v/>
      </c>
      <c r="H13" s="39" t="str">
        <f t="shared" si="1"/>
        <v/>
      </c>
      <c r="I13" s="39" t="str">
        <f t="shared" si="2"/>
        <v/>
      </c>
    </row>
    <row r="14" spans="1:9" ht="15.75">
      <c r="A14" s="26"/>
      <c r="B14" s="45"/>
      <c r="C14" s="45"/>
      <c r="D14" s="27"/>
      <c r="E14" s="27"/>
      <c r="F14" s="28">
        <f t="shared" si="3"/>
        <v>0</v>
      </c>
      <c r="G14" s="38" t="str">
        <f t="shared" si="0"/>
        <v/>
      </c>
      <c r="H14" s="39" t="str">
        <f t="shared" si="1"/>
        <v/>
      </c>
      <c r="I14" s="39" t="str">
        <f t="shared" si="2"/>
        <v/>
      </c>
    </row>
    <row r="15" spans="1:9" ht="15.75">
      <c r="A15" s="26"/>
      <c r="B15" s="45"/>
      <c r="C15" s="45"/>
      <c r="D15" s="27"/>
      <c r="E15" s="27"/>
      <c r="F15" s="28">
        <f t="shared" si="3"/>
        <v>0</v>
      </c>
      <c r="G15" s="38" t="str">
        <f t="shared" si="0"/>
        <v/>
      </c>
      <c r="H15" s="39" t="str">
        <f t="shared" si="1"/>
        <v/>
      </c>
      <c r="I15" s="39" t="str">
        <f t="shared" si="2"/>
        <v/>
      </c>
    </row>
    <row r="16" spans="1:9" ht="15.75">
      <c r="A16" s="26"/>
      <c r="B16" s="45"/>
      <c r="C16" s="45"/>
      <c r="D16" s="27"/>
      <c r="E16" s="27"/>
      <c r="F16" s="28">
        <f t="shared" si="3"/>
        <v>0</v>
      </c>
      <c r="G16" s="38" t="str">
        <f t="shared" si="0"/>
        <v/>
      </c>
      <c r="H16" s="39" t="str">
        <f t="shared" si="1"/>
        <v/>
      </c>
      <c r="I16" s="39" t="str">
        <f t="shared" si="2"/>
        <v/>
      </c>
    </row>
    <row r="17" spans="1:9" ht="15.75">
      <c r="A17" s="26"/>
      <c r="B17" s="45"/>
      <c r="C17" s="45"/>
      <c r="D17" s="27"/>
      <c r="E17" s="27"/>
      <c r="F17" s="28">
        <f t="shared" si="3"/>
        <v>0</v>
      </c>
      <c r="G17" s="38" t="str">
        <f t="shared" si="0"/>
        <v/>
      </c>
      <c r="H17" s="39" t="str">
        <f t="shared" si="1"/>
        <v/>
      </c>
      <c r="I17" s="39" t="str">
        <f t="shared" si="2"/>
        <v/>
      </c>
    </row>
    <row r="18" spans="1:9" ht="15.75">
      <c r="A18" s="26"/>
      <c r="B18" s="45"/>
      <c r="C18" s="45"/>
      <c r="D18" s="27"/>
      <c r="E18" s="27"/>
      <c r="F18" s="28">
        <f>+D18-E18</f>
        <v>0</v>
      </c>
      <c r="G18" s="38" t="str">
        <f t="shared" si="0"/>
        <v/>
      </c>
      <c r="H18" s="39" t="str">
        <f t="shared" si="1"/>
        <v/>
      </c>
      <c r="I18" s="39" t="str">
        <f t="shared" si="2"/>
        <v/>
      </c>
    </row>
    <row r="19" spans="1:9" ht="15.75">
      <c r="A19" s="26"/>
      <c r="B19" s="45"/>
      <c r="C19" s="45"/>
      <c r="D19" s="27"/>
      <c r="E19" s="27"/>
      <c r="F19" s="28">
        <f aca="true" t="shared" si="4" ref="F19:F24">+D19-E19</f>
        <v>0</v>
      </c>
      <c r="G19" s="38" t="str">
        <f t="shared" si="0"/>
        <v/>
      </c>
      <c r="H19" s="39" t="str">
        <f t="shared" si="1"/>
        <v/>
      </c>
      <c r="I19" s="39" t="str">
        <f t="shared" si="2"/>
        <v/>
      </c>
    </row>
    <row r="20" spans="1:9" ht="15.75">
      <c r="A20" s="26"/>
      <c r="B20" s="45"/>
      <c r="C20" s="45"/>
      <c r="D20" s="27"/>
      <c r="E20" s="27"/>
      <c r="F20" s="28">
        <f t="shared" si="4"/>
        <v>0</v>
      </c>
      <c r="G20" s="38" t="str">
        <f t="shared" si="0"/>
        <v/>
      </c>
      <c r="H20" s="39" t="str">
        <f t="shared" si="1"/>
        <v/>
      </c>
      <c r="I20" s="39" t="str">
        <f t="shared" si="2"/>
        <v/>
      </c>
    </row>
    <row r="21" spans="1:9" ht="15.75">
      <c r="A21" s="26"/>
      <c r="B21" s="45"/>
      <c r="C21" s="45"/>
      <c r="D21" s="27"/>
      <c r="E21" s="27"/>
      <c r="F21" s="28">
        <f t="shared" si="4"/>
        <v>0</v>
      </c>
      <c r="G21" s="38" t="str">
        <f t="shared" si="0"/>
        <v/>
      </c>
      <c r="H21" s="39" t="str">
        <f t="shared" si="1"/>
        <v/>
      </c>
      <c r="I21" s="39" t="str">
        <f t="shared" si="2"/>
        <v/>
      </c>
    </row>
    <row r="22" spans="1:9" ht="15.75">
      <c r="A22" s="26"/>
      <c r="B22" s="45"/>
      <c r="C22" s="45"/>
      <c r="D22" s="27"/>
      <c r="E22" s="27"/>
      <c r="F22" s="28">
        <f t="shared" si="4"/>
        <v>0</v>
      </c>
      <c r="G22" s="38" t="str">
        <f t="shared" si="0"/>
        <v/>
      </c>
      <c r="H22" s="39" t="str">
        <f t="shared" si="1"/>
        <v/>
      </c>
      <c r="I22" s="39" t="str">
        <f t="shared" si="2"/>
        <v/>
      </c>
    </row>
    <row r="23" spans="1:9" ht="15.75">
      <c r="A23" s="26"/>
      <c r="B23" s="45"/>
      <c r="C23" s="45"/>
      <c r="D23" s="27"/>
      <c r="E23" s="27"/>
      <c r="F23" s="28">
        <f t="shared" si="4"/>
        <v>0</v>
      </c>
      <c r="G23" s="38" t="str">
        <f t="shared" si="0"/>
        <v/>
      </c>
      <c r="H23" s="39" t="str">
        <f t="shared" si="1"/>
        <v/>
      </c>
      <c r="I23" s="39" t="str">
        <f t="shared" si="2"/>
        <v/>
      </c>
    </row>
    <row r="24" spans="1:9" ht="15.75">
      <c r="A24" s="26"/>
      <c r="B24" s="45"/>
      <c r="C24" s="45"/>
      <c r="D24" s="27"/>
      <c r="E24" s="27"/>
      <c r="F24" s="28">
        <f t="shared" si="4"/>
        <v>0</v>
      </c>
      <c r="G24" s="38" t="str">
        <f t="shared" si="0"/>
        <v/>
      </c>
      <c r="H24" s="39" t="str">
        <f t="shared" si="1"/>
        <v/>
      </c>
      <c r="I24" s="39" t="str">
        <f t="shared" si="2"/>
        <v/>
      </c>
    </row>
    <row r="25" spans="1:9" ht="15.75">
      <c r="A25" s="26"/>
      <c r="B25" s="45"/>
      <c r="C25" s="45"/>
      <c r="D25" s="27"/>
      <c r="E25" s="27"/>
      <c r="F25" s="28">
        <f>+D25-E25</f>
        <v>0</v>
      </c>
      <c r="G25" s="38" t="str">
        <f t="shared" si="0"/>
        <v/>
      </c>
      <c r="H25" s="39" t="str">
        <f t="shared" si="1"/>
        <v/>
      </c>
      <c r="I25" s="39" t="str">
        <f t="shared" si="2"/>
        <v/>
      </c>
    </row>
    <row r="26" spans="1:9" ht="15.75">
      <c r="A26" s="26"/>
      <c r="B26" s="45"/>
      <c r="C26" s="45"/>
      <c r="D26" s="27"/>
      <c r="E26" s="27"/>
      <c r="F26" s="28">
        <f>+D26-E26</f>
        <v>0</v>
      </c>
      <c r="G26" s="38" t="str">
        <f t="shared" si="0"/>
        <v/>
      </c>
      <c r="H26" s="39" t="str">
        <f t="shared" si="1"/>
        <v/>
      </c>
      <c r="I26" s="39" t="str">
        <f t="shared" si="2"/>
        <v/>
      </c>
    </row>
    <row r="27" spans="1:9" ht="15.75">
      <c r="A27" s="26"/>
      <c r="B27" s="45"/>
      <c r="C27" s="45"/>
      <c r="D27" s="27"/>
      <c r="E27" s="27"/>
      <c r="F27" s="28">
        <f>+D27-E27</f>
        <v>0</v>
      </c>
      <c r="G27" s="38" t="str">
        <f t="shared" si="0"/>
        <v/>
      </c>
      <c r="H27" s="39" t="str">
        <f t="shared" si="1"/>
        <v/>
      </c>
      <c r="I27" s="39" t="str">
        <f t="shared" si="2"/>
        <v/>
      </c>
    </row>
    <row r="28" spans="1:9" ht="15.75">
      <c r="A28" s="26"/>
      <c r="B28" s="45"/>
      <c r="C28" s="45"/>
      <c r="D28" s="27"/>
      <c r="E28" s="27"/>
      <c r="F28" s="28">
        <f>+D28-E28</f>
        <v>0</v>
      </c>
      <c r="G28" s="38" t="str">
        <f t="shared" si="0"/>
        <v/>
      </c>
      <c r="H28" s="39" t="str">
        <f t="shared" si="1"/>
        <v/>
      </c>
      <c r="I28" s="39" t="str">
        <f t="shared" si="2"/>
        <v/>
      </c>
    </row>
    <row r="29" spans="1:9" ht="15.75">
      <c r="A29" s="26"/>
      <c r="B29" s="45"/>
      <c r="C29" s="45"/>
      <c r="D29" s="27"/>
      <c r="E29" s="27"/>
      <c r="F29" s="28">
        <f>+D29-E29</f>
        <v>0</v>
      </c>
      <c r="G29" s="38" t="str">
        <f t="shared" si="0"/>
        <v/>
      </c>
      <c r="H29" s="39" t="str">
        <f t="shared" si="1"/>
        <v/>
      </c>
      <c r="I29" s="39" t="str">
        <f t="shared" si="2"/>
        <v/>
      </c>
    </row>
    <row r="30" spans="1:6" ht="15.75">
      <c r="A30" s="77"/>
      <c r="B30" s="77"/>
      <c r="C30" s="161" t="s">
        <v>49</v>
      </c>
      <c r="D30" s="31">
        <f>SUM(D6:D29)</f>
        <v>0</v>
      </c>
      <c r="E30" s="31">
        <f>SUM(E6:E29)</f>
        <v>0</v>
      </c>
      <c r="F30" s="31">
        <f>SUM(F6:F29)</f>
        <v>0</v>
      </c>
    </row>
    <row r="31" spans="1:6" ht="15.75">
      <c r="A31" s="77"/>
      <c r="B31" s="77"/>
      <c r="C31" s="161"/>
      <c r="D31" s="158"/>
      <c r="E31" s="158"/>
      <c r="F31" s="158"/>
    </row>
    <row r="32" spans="1:6" ht="15.75">
      <c r="A32" s="95" t="s">
        <v>144</v>
      </c>
      <c r="B32" s="77"/>
      <c r="C32" s="161"/>
      <c r="D32" s="158"/>
      <c r="E32" s="158"/>
      <c r="F32" s="31">
        <f>+F30</f>
        <v>0</v>
      </c>
    </row>
    <row r="33" spans="1:6" ht="15.75">
      <c r="A33" s="95" t="s">
        <v>145</v>
      </c>
      <c r="B33" s="77"/>
      <c r="C33" s="161"/>
      <c r="D33" s="158"/>
      <c r="E33" s="158"/>
      <c r="F33" s="31">
        <f>+E30</f>
        <v>0</v>
      </c>
    </row>
    <row r="34" spans="1:6" ht="15.75">
      <c r="A34" s="95" t="s">
        <v>59</v>
      </c>
      <c r="B34" s="77"/>
      <c r="C34" s="77"/>
      <c r="D34" s="77"/>
      <c r="E34" s="77"/>
      <c r="F34" s="31">
        <f>+F33+F32</f>
        <v>0</v>
      </c>
    </row>
    <row r="35" spans="1:6" ht="15">
      <c r="A35" s="126"/>
      <c r="B35" s="126"/>
      <c r="C35" s="126"/>
      <c r="D35" s="126"/>
      <c r="E35" s="126"/>
      <c r="F35" s="126"/>
    </row>
  </sheetData>
  <sheetProtection algorithmName="SHA-512" hashValue="g4MICAEKQXeZe2sBwoFpuMFJtMB7+jIFqPK5w8RE8eoY5/ozWMkmEY9Ik/7hbPuQbzIeE3KH+STKwqAH2zj+Iw==" saltValue="jt1VSG1J56GJx9nhftADng==" spinCount="100000" sheet="1" objects="1" scenarios="1"/>
  <mergeCells count="6">
    <mergeCell ref="A1:G1"/>
    <mergeCell ref="A5:A6"/>
    <mergeCell ref="B5:C5"/>
    <mergeCell ref="D5:D6"/>
    <mergeCell ref="E5:E6"/>
    <mergeCell ref="F5:F6"/>
  </mergeCells>
  <dataValidations count="4">
    <dataValidation type="whole" operator="greaterThanOrEqual" showInputMessage="1" showErrorMessage="1" sqref="D7:D29">
      <formula1>0</formula1>
    </dataValidation>
    <dataValidation type="whole" showInputMessage="1" showErrorMessage="1" error="INGRESAR DATOS MAYORES QUE CERO Y MENOR A 25 Y SIN DECIMALES " sqref="B7:B29">
      <formula1>1</formula1>
      <formula2>24</formula2>
    </dataValidation>
    <dataValidation type="whole" showInputMessage="1" showErrorMessage="1" error="MAYOR A CERO Y NO PUEDE SER MAYOR A 24 MESES" sqref="C7:C29">
      <formula1>1</formula1>
      <formula2>24</formula2>
    </dataValidation>
    <dataValidation type="whole" showInputMessage="1" showErrorMessage="1" prompt="ESTE VALOR DEBE NO PUEDE SER MAYOR AL COSTO TOTAL" error="ESTE VALOR DEBE NO PUEDE SER MAYOR AL COSTO TOTAL" sqref="E7:E29">
      <formula1>0</formula1>
      <formula2>D7</formula2>
    </dataValidation>
  </dataValidations>
  <printOptions/>
  <pageMargins left="0.7" right="0.7" top="0.75" bottom="0.75" header="0.3" footer="0.3"/>
  <pageSetup horizontalDpi="600" verticalDpi="600" orientation="portrait" scale="46" r:id="rId1"/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="60" zoomScaleNormal="60" workbookViewId="0" topLeftCell="A1">
      <selection activeCell="D33" sqref="D33"/>
    </sheetView>
  </sheetViews>
  <sheetFormatPr defaultColWidth="11.421875" defaultRowHeight="15"/>
  <cols>
    <col min="1" max="1" width="85.140625" style="73" customWidth="1"/>
    <col min="2" max="2" width="21.8515625" style="73" bestFit="1" customWidth="1"/>
    <col min="3" max="3" width="19.8515625" style="73" customWidth="1"/>
    <col min="4" max="4" width="24.140625" style="73" customWidth="1"/>
    <col min="5" max="5" width="15.140625" style="73" bestFit="1" customWidth="1"/>
    <col min="6" max="6" width="19.28125" style="73" bestFit="1" customWidth="1"/>
    <col min="7" max="7" width="16.57421875" style="73" customWidth="1"/>
    <col min="8" max="16384" width="11.421875" style="73" customWidth="1"/>
  </cols>
  <sheetData>
    <row r="1" spans="1:9" ht="30" customHeight="1">
      <c r="A1" s="308" t="str">
        <f>T('[1]2. ETAPAS'!C8:G8)</f>
        <v/>
      </c>
      <c r="B1" s="308"/>
      <c r="C1" s="308"/>
      <c r="D1" s="308"/>
      <c r="E1" s="308"/>
      <c r="F1" s="308"/>
      <c r="H1" s="107"/>
      <c r="I1" s="107"/>
    </row>
    <row r="2" spans="1:9" ht="15" customHeight="1">
      <c r="A2" s="74"/>
      <c r="B2" s="74"/>
      <c r="C2" s="74"/>
      <c r="D2" s="74"/>
      <c r="E2" s="74"/>
      <c r="F2" s="74"/>
      <c r="G2" s="75"/>
      <c r="H2" s="107"/>
      <c r="I2" s="107"/>
    </row>
    <row r="3" spans="1:7" ht="18">
      <c r="A3" s="76" t="s">
        <v>157</v>
      </c>
      <c r="B3" s="77"/>
      <c r="C3" s="77"/>
      <c r="D3" s="77"/>
      <c r="G3" s="267" t="str">
        <f>CONCATENATE('[2]1. Indice'!D3,"  ",'[2]1. Indice'!J3)</f>
        <v>PFI  2023</v>
      </c>
    </row>
    <row r="4" spans="1:4" ht="15.75">
      <c r="A4" s="77"/>
      <c r="B4" s="77"/>
      <c r="C4" s="77"/>
      <c r="D4" s="77"/>
    </row>
    <row r="5" spans="1:4" ht="15.75">
      <c r="A5" s="94"/>
      <c r="B5" s="158"/>
      <c r="C5" s="77"/>
      <c r="D5" s="77"/>
    </row>
    <row r="6" spans="1:4" ht="15.75">
      <c r="A6" s="95" t="s">
        <v>158</v>
      </c>
      <c r="B6" s="77"/>
      <c r="C6" s="77"/>
      <c r="D6" s="77"/>
    </row>
    <row r="7" spans="1:4" ht="16.5" thickBot="1">
      <c r="A7" s="77"/>
      <c r="B7" s="77"/>
      <c r="C7" s="77"/>
      <c r="D7" s="77"/>
    </row>
    <row r="8" spans="1:7" ht="12.75" customHeight="1">
      <c r="A8" s="322" t="s">
        <v>43</v>
      </c>
      <c r="B8" s="313" t="s">
        <v>60</v>
      </c>
      <c r="C8" s="313" t="s">
        <v>134</v>
      </c>
      <c r="D8" s="320" t="s">
        <v>155</v>
      </c>
      <c r="E8" s="324" t="s">
        <v>46</v>
      </c>
      <c r="F8" s="159" t="s">
        <v>47</v>
      </c>
      <c r="G8" s="159" t="s">
        <v>48</v>
      </c>
    </row>
    <row r="9" spans="1:7" ht="51.75" customHeight="1" thickBot="1">
      <c r="A9" s="323"/>
      <c r="B9" s="314"/>
      <c r="C9" s="314"/>
      <c r="D9" s="321"/>
      <c r="E9" s="325"/>
      <c r="F9" s="122"/>
      <c r="G9" s="122"/>
    </row>
    <row r="10" spans="1:7" ht="15.75">
      <c r="A10" s="20"/>
      <c r="B10" s="21"/>
      <c r="C10" s="21"/>
      <c r="D10" s="22">
        <f>+B10-C10</f>
        <v>0</v>
      </c>
      <c r="E10" s="46" t="str">
        <f>IF(D10&lt;0,"REVISAR","")</f>
        <v/>
      </c>
      <c r="F10" s="47" t="str">
        <f>IF(B10&gt;0,IF(A10="","COMPLETAR",""),"")</f>
        <v/>
      </c>
      <c r="G10" s="47" t="str">
        <f aca="true" t="shared" si="0" ref="G10:G25">IF(A10&lt;&gt;"",IF(B10=0,"COMPLETAR",""),"")</f>
        <v/>
      </c>
    </row>
    <row r="11" spans="1:7" ht="15.75">
      <c r="A11" s="26"/>
      <c r="B11" s="27"/>
      <c r="C11" s="27"/>
      <c r="D11" s="28">
        <f>+B11-C11</f>
        <v>0</v>
      </c>
      <c r="E11" s="46" t="str">
        <f>IF(D11&lt;0,"REVISAR","")</f>
        <v/>
      </c>
      <c r="F11" s="47" t="str">
        <f>IF(B11&gt;0,IF(A11="","COMPLETAR",""),"")</f>
        <v/>
      </c>
      <c r="G11" s="47" t="str">
        <f t="shared" si="0"/>
        <v/>
      </c>
    </row>
    <row r="12" spans="1:7" ht="15.75">
      <c r="A12" s="26"/>
      <c r="B12" s="27"/>
      <c r="C12" s="27"/>
      <c r="D12" s="28">
        <f aca="true" t="shared" si="1" ref="D12:D25">+B12-C12</f>
        <v>0</v>
      </c>
      <c r="E12" s="46" t="str">
        <f aca="true" t="shared" si="2" ref="E12:E25">IF(D12&lt;0,"REVISAR","")</f>
        <v/>
      </c>
      <c r="F12" s="47" t="str">
        <f aca="true" t="shared" si="3" ref="F12:F25">IF(B12&gt;0,IF(A12="","COMPLETAR",""),"")</f>
        <v/>
      </c>
      <c r="G12" s="47" t="str">
        <f t="shared" si="0"/>
        <v/>
      </c>
    </row>
    <row r="13" spans="1:7" ht="15.75">
      <c r="A13" s="26"/>
      <c r="B13" s="27"/>
      <c r="C13" s="27"/>
      <c r="D13" s="28">
        <f t="shared" si="1"/>
        <v>0</v>
      </c>
      <c r="E13" s="46" t="str">
        <f t="shared" si="2"/>
        <v/>
      </c>
      <c r="F13" s="47" t="str">
        <f t="shared" si="3"/>
        <v/>
      </c>
      <c r="G13" s="47" t="str">
        <f t="shared" si="0"/>
        <v/>
      </c>
    </row>
    <row r="14" spans="1:7" ht="15.75">
      <c r="A14" s="26"/>
      <c r="B14" s="27"/>
      <c r="C14" s="27"/>
      <c r="D14" s="28">
        <f t="shared" si="1"/>
        <v>0</v>
      </c>
      <c r="E14" s="46" t="str">
        <f t="shared" si="2"/>
        <v/>
      </c>
      <c r="F14" s="47" t="str">
        <f t="shared" si="3"/>
        <v/>
      </c>
      <c r="G14" s="47" t="str">
        <f t="shared" si="0"/>
        <v/>
      </c>
    </row>
    <row r="15" spans="1:7" ht="15.75">
      <c r="A15" s="26"/>
      <c r="B15" s="27"/>
      <c r="C15" s="27"/>
      <c r="D15" s="28">
        <f t="shared" si="1"/>
        <v>0</v>
      </c>
      <c r="E15" s="46" t="str">
        <f t="shared" si="2"/>
        <v/>
      </c>
      <c r="F15" s="47" t="str">
        <f t="shared" si="3"/>
        <v/>
      </c>
      <c r="G15" s="47" t="str">
        <f t="shared" si="0"/>
        <v/>
      </c>
    </row>
    <row r="16" spans="1:7" ht="15.75">
      <c r="A16" s="26"/>
      <c r="B16" s="27"/>
      <c r="C16" s="27"/>
      <c r="D16" s="28">
        <f t="shared" si="1"/>
        <v>0</v>
      </c>
      <c r="E16" s="46" t="str">
        <f t="shared" si="2"/>
        <v/>
      </c>
      <c r="F16" s="47" t="str">
        <f t="shared" si="3"/>
        <v/>
      </c>
      <c r="G16" s="47" t="str">
        <f t="shared" si="0"/>
        <v/>
      </c>
    </row>
    <row r="17" spans="1:7" ht="15.75">
      <c r="A17" s="26"/>
      <c r="B17" s="27"/>
      <c r="C17" s="27"/>
      <c r="D17" s="28">
        <f t="shared" si="1"/>
        <v>0</v>
      </c>
      <c r="E17" s="46" t="str">
        <f t="shared" si="2"/>
        <v/>
      </c>
      <c r="F17" s="47" t="str">
        <f t="shared" si="3"/>
        <v/>
      </c>
      <c r="G17" s="47" t="str">
        <f t="shared" si="0"/>
        <v/>
      </c>
    </row>
    <row r="18" spans="1:7" ht="15.75">
      <c r="A18" s="26"/>
      <c r="B18" s="27"/>
      <c r="C18" s="27"/>
      <c r="D18" s="28">
        <f t="shared" si="1"/>
        <v>0</v>
      </c>
      <c r="E18" s="46" t="str">
        <f t="shared" si="2"/>
        <v/>
      </c>
      <c r="F18" s="47" t="str">
        <f t="shared" si="3"/>
        <v/>
      </c>
      <c r="G18" s="47" t="str">
        <f t="shared" si="0"/>
        <v/>
      </c>
    </row>
    <row r="19" spans="1:7" ht="15.75">
      <c r="A19" s="26"/>
      <c r="B19" s="27"/>
      <c r="C19" s="27"/>
      <c r="D19" s="28">
        <f t="shared" si="1"/>
        <v>0</v>
      </c>
      <c r="E19" s="46" t="str">
        <f t="shared" si="2"/>
        <v/>
      </c>
      <c r="F19" s="47" t="str">
        <f t="shared" si="3"/>
        <v/>
      </c>
      <c r="G19" s="47" t="str">
        <f t="shared" si="0"/>
        <v/>
      </c>
    </row>
    <row r="20" spans="1:7" ht="15.75">
      <c r="A20" s="26"/>
      <c r="B20" s="27"/>
      <c r="C20" s="27"/>
      <c r="D20" s="28">
        <f t="shared" si="1"/>
        <v>0</v>
      </c>
      <c r="E20" s="46" t="str">
        <f t="shared" si="2"/>
        <v/>
      </c>
      <c r="F20" s="47" t="str">
        <f t="shared" si="3"/>
        <v/>
      </c>
      <c r="G20" s="47" t="str">
        <f t="shared" si="0"/>
        <v/>
      </c>
    </row>
    <row r="21" spans="1:7" ht="15.75">
      <c r="A21" s="26"/>
      <c r="B21" s="27"/>
      <c r="C21" s="27"/>
      <c r="D21" s="28">
        <f t="shared" si="1"/>
        <v>0</v>
      </c>
      <c r="E21" s="46" t="str">
        <f t="shared" si="2"/>
        <v/>
      </c>
      <c r="F21" s="47" t="str">
        <f t="shared" si="3"/>
        <v/>
      </c>
      <c r="G21" s="47" t="str">
        <f t="shared" si="0"/>
        <v/>
      </c>
    </row>
    <row r="22" spans="1:7" ht="15.75">
      <c r="A22" s="26"/>
      <c r="B22" s="27"/>
      <c r="C22" s="27"/>
      <c r="D22" s="28">
        <f t="shared" si="1"/>
        <v>0</v>
      </c>
      <c r="E22" s="46" t="str">
        <f t="shared" si="2"/>
        <v/>
      </c>
      <c r="F22" s="47" t="str">
        <f t="shared" si="3"/>
        <v/>
      </c>
      <c r="G22" s="47" t="str">
        <f t="shared" si="0"/>
        <v/>
      </c>
    </row>
    <row r="23" spans="1:7" ht="15.75">
      <c r="A23" s="26"/>
      <c r="B23" s="27"/>
      <c r="C23" s="27"/>
      <c r="D23" s="28">
        <f t="shared" si="1"/>
        <v>0</v>
      </c>
      <c r="E23" s="46" t="str">
        <f t="shared" si="2"/>
        <v/>
      </c>
      <c r="F23" s="47" t="str">
        <f t="shared" si="3"/>
        <v/>
      </c>
      <c r="G23" s="47" t="str">
        <f t="shared" si="0"/>
        <v/>
      </c>
    </row>
    <row r="24" spans="1:7" ht="15.75">
      <c r="A24" s="26"/>
      <c r="B24" s="27"/>
      <c r="C24" s="27"/>
      <c r="D24" s="28">
        <f t="shared" si="1"/>
        <v>0</v>
      </c>
      <c r="E24" s="46" t="str">
        <f t="shared" si="2"/>
        <v/>
      </c>
      <c r="F24" s="47" t="str">
        <f t="shared" si="3"/>
        <v/>
      </c>
      <c r="G24" s="47" t="str">
        <f t="shared" si="0"/>
        <v/>
      </c>
    </row>
    <row r="25" spans="1:7" ht="15.75">
      <c r="A25" s="26"/>
      <c r="B25" s="27"/>
      <c r="C25" s="27"/>
      <c r="D25" s="28">
        <f t="shared" si="1"/>
        <v>0</v>
      </c>
      <c r="E25" s="46" t="str">
        <f t="shared" si="2"/>
        <v/>
      </c>
      <c r="F25" s="47" t="str">
        <f t="shared" si="3"/>
        <v/>
      </c>
      <c r="G25" s="47" t="str">
        <f t="shared" si="0"/>
        <v/>
      </c>
    </row>
    <row r="26" spans="1:7" ht="15.75">
      <c r="A26" s="26"/>
      <c r="B26" s="27"/>
      <c r="C26" s="27"/>
      <c r="D26" s="28">
        <f>+B26-C26</f>
        <v>0</v>
      </c>
      <c r="E26" s="46" t="str">
        <f>IF(D26&lt;0,"REVISAR","")</f>
        <v/>
      </c>
      <c r="F26" s="47" t="str">
        <f>IF(B26&gt;0,IF(A26="","COMPLETAR",""),"")</f>
        <v/>
      </c>
      <c r="G26" s="47" t="str">
        <f>IF(A26&lt;&gt;"",IF(B26=0,"COMPLETAR",""),"")</f>
        <v/>
      </c>
    </row>
    <row r="27" spans="1:7" ht="15.75">
      <c r="A27" s="26"/>
      <c r="B27" s="27"/>
      <c r="C27" s="27"/>
      <c r="D27" s="28">
        <f>+B27-C27</f>
        <v>0</v>
      </c>
      <c r="E27" s="46" t="str">
        <f>IF(D27&lt;0,"REVISAR","")</f>
        <v/>
      </c>
      <c r="F27" s="47" t="str">
        <f>IF(B27&gt;0,IF(A27="","COMPLETAR",""),"")</f>
        <v/>
      </c>
      <c r="G27" s="47" t="str">
        <f>IF(A27&lt;&gt;"",IF(B27=0,"COMPLETAR",""),"")</f>
        <v/>
      </c>
    </row>
    <row r="28" spans="1:7" ht="15.75">
      <c r="A28" s="26"/>
      <c r="B28" s="27"/>
      <c r="C28" s="27"/>
      <c r="D28" s="28">
        <f>+B28-C28</f>
        <v>0</v>
      </c>
      <c r="E28" s="46" t="str">
        <f>IF(D28&lt;0,"REVISAR","")</f>
        <v/>
      </c>
      <c r="F28" s="47" t="str">
        <f>IF(B28&gt;0,IF(A28="","COMPLETAR",""),"")</f>
        <v/>
      </c>
      <c r="G28" s="47" t="str">
        <f>IF(A28&lt;&gt;"",IF(B28=0,"COMPLETAR",""),"")</f>
        <v/>
      </c>
    </row>
    <row r="29" spans="1:7" ht="15.75">
      <c r="A29" s="26"/>
      <c r="B29" s="27"/>
      <c r="C29" s="27"/>
      <c r="D29" s="28">
        <f>+B29-C29</f>
        <v>0</v>
      </c>
      <c r="E29" s="46" t="str">
        <f>IF(D29&lt;0,"REVISAR","")</f>
        <v/>
      </c>
      <c r="F29" s="47" t="str">
        <f>IF(B29&gt;0,IF(A29="","COMPLETAR",""),"")</f>
        <v/>
      </c>
      <c r="G29" s="47" t="str">
        <f>IF(A29&lt;&gt;"",IF(B29=0,"COMPLETAR",""),"")</f>
        <v/>
      </c>
    </row>
    <row r="30" spans="1:7" ht="15.75">
      <c r="A30" s="94" t="s">
        <v>49</v>
      </c>
      <c r="B30" s="31">
        <f>SUM(B8:B29)</f>
        <v>0</v>
      </c>
      <c r="C30" s="31">
        <f>SUM(C8:C29)</f>
        <v>0</v>
      </c>
      <c r="D30" s="31">
        <f>SUM(D8:D29)</f>
        <v>0</v>
      </c>
      <c r="F30" s="160"/>
      <c r="G30" s="160"/>
    </row>
    <row r="31" spans="1:4" ht="15.75">
      <c r="A31" s="95"/>
      <c r="B31" s="77"/>
      <c r="C31" s="77"/>
      <c r="D31" s="77"/>
    </row>
    <row r="32" spans="1:4" ht="15.75">
      <c r="A32" s="95" t="s">
        <v>176</v>
      </c>
      <c r="B32" s="77"/>
      <c r="C32" s="77"/>
      <c r="D32" s="31">
        <f>+D30</f>
        <v>0</v>
      </c>
    </row>
    <row r="33" spans="1:4" ht="15.75">
      <c r="A33" s="95" t="s">
        <v>177</v>
      </c>
      <c r="B33" s="77"/>
      <c r="C33" s="77"/>
      <c r="D33" s="31">
        <f>+C30</f>
        <v>0</v>
      </c>
    </row>
    <row r="34" spans="1:4" ht="15.75">
      <c r="A34" s="95" t="s">
        <v>159</v>
      </c>
      <c r="B34" s="77"/>
      <c r="C34" s="77"/>
      <c r="D34" s="31">
        <f>SUM(D32:D33)</f>
        <v>0</v>
      </c>
    </row>
  </sheetData>
  <sheetProtection algorithmName="SHA-512" hashValue="8U1sJ6D3nnL25NZXQGijFb0DGTf9KNszlgoWx7meKdxc3Y3yCIuoiZ6sNcWhr2skoNq1mC2AjClas7BhOJ2kfQ==" saltValue="aQbZJugzapq4uCTA6ZWfhA==" spinCount="100000" sheet="1" objects="1" scenarios="1"/>
  <mergeCells count="6">
    <mergeCell ref="A1:F1"/>
    <mergeCell ref="A8:A9"/>
    <mergeCell ref="B8:B9"/>
    <mergeCell ref="C8:C9"/>
    <mergeCell ref="D8:D9"/>
    <mergeCell ref="E8:E9"/>
  </mergeCells>
  <dataValidations count="4">
    <dataValidation type="whole" showInputMessage="1" showErrorMessage="1" prompt="ESTE VALOR DEBE NO PUEDE SER MAYOR AL COSTO TOTAL DE COMPRA" error="ESTE VALOR DEBE NO PUEDE SER MAYOR AL COSTO TOTAL" sqref="C10:C29">
      <formula1>0</formula1>
      <formula2>B10</formula2>
    </dataValidation>
    <dataValidation allowBlank="1" showInputMessage="1" showErrorMessage="1" prompt="ESTA CELDA CONTIENE UNA FORMULA" sqref="D10:D29"/>
    <dataValidation type="custom" operator="greaterThanOrEqual" showInputMessage="1" showErrorMessage="1" sqref="B11:B29">
      <formula1>AND(B11&gt;=C11,B11&gt;0)</formula1>
    </dataValidation>
    <dataValidation type="custom" operator="greaterThanOrEqual" showInputMessage="1" showErrorMessage="1" error="DEBE SER MAYOR QUE CERO Y MAYOR ó IGUAL QUE LA FINANCIACIÓN DE LAS OTRAS FUENTES" sqref="B10">
      <formula1>AND(B10&gt;=C10,B10&gt;0)</formula1>
    </dataValidation>
  </dataValidations>
  <printOptions/>
  <pageMargins left="0.7" right="0.7" top="0.75" bottom="0.75" header="0.3" footer="0.3"/>
  <pageSetup horizontalDpi="600" verticalDpi="600" orientation="portrait" scale="4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tabSelected="1" zoomScale="60" zoomScaleNormal="60" zoomScaleSheetLayoutView="100" workbookViewId="0" topLeftCell="A13">
      <selection activeCell="L48" sqref="L48"/>
    </sheetView>
  </sheetViews>
  <sheetFormatPr defaultColWidth="11.421875" defaultRowHeight="15"/>
  <cols>
    <col min="1" max="1" width="29.57421875" style="73" customWidth="1"/>
    <col min="2" max="3" width="23.8515625" style="73" customWidth="1"/>
    <col min="4" max="4" width="27.00390625" style="73" customWidth="1"/>
    <col min="5" max="5" width="23.8515625" style="73" customWidth="1"/>
    <col min="6" max="6" width="28.7109375" style="73" customWidth="1"/>
    <col min="7" max="7" width="29.7109375" style="73" customWidth="1"/>
    <col min="8" max="8" width="27.57421875" style="73" customWidth="1"/>
    <col min="9" max="9" width="20.140625" style="73" customWidth="1"/>
    <col min="10" max="10" width="20.7109375" style="73" customWidth="1"/>
    <col min="11" max="11" width="22.421875" style="73" bestFit="1" customWidth="1"/>
    <col min="12" max="16384" width="11.421875" style="73" customWidth="1"/>
  </cols>
  <sheetData>
    <row r="1" spans="1:9" ht="30" customHeight="1">
      <c r="A1" s="336" t="str">
        <f>T('[1]2. ETAPAS'!C8:G8)</f>
        <v/>
      </c>
      <c r="B1" s="336"/>
      <c r="C1" s="336"/>
      <c r="D1" s="336"/>
      <c r="E1" s="336"/>
      <c r="F1" s="336"/>
      <c r="G1" s="336"/>
      <c r="I1" s="123"/>
    </row>
    <row r="2" spans="1:9" ht="30" customHeight="1">
      <c r="A2" s="124"/>
      <c r="B2" s="124"/>
      <c r="C2" s="124"/>
      <c r="D2" s="124"/>
      <c r="E2" s="124"/>
      <c r="F2" s="124"/>
      <c r="G2" s="124"/>
      <c r="I2" s="123"/>
    </row>
    <row r="3" spans="1:9" ht="18" customHeight="1">
      <c r="A3" s="124"/>
      <c r="B3" s="124"/>
      <c r="C3" s="124"/>
      <c r="D3" s="124"/>
      <c r="E3" s="124"/>
      <c r="F3" s="124"/>
      <c r="G3" s="124"/>
      <c r="H3" s="75"/>
      <c r="I3" s="123"/>
    </row>
    <row r="4" spans="1:8" ht="20.25">
      <c r="A4" s="125" t="s">
        <v>61</v>
      </c>
      <c r="B4" s="126"/>
      <c r="C4" s="126"/>
      <c r="D4" s="126"/>
      <c r="H4" s="18" t="str">
        <f>CONCATENATE('1. Indice'!D3,"  ",'1. Indice'!J3)</f>
        <v>PFI  2023</v>
      </c>
    </row>
    <row r="5" spans="1:8" ht="15">
      <c r="A5" s="127"/>
      <c r="B5" s="126"/>
      <c r="C5" s="126"/>
      <c r="D5" s="126"/>
      <c r="E5" s="126"/>
      <c r="F5" s="126"/>
      <c r="G5" s="126"/>
      <c r="H5" s="126"/>
    </row>
    <row r="6" spans="1:8" ht="15">
      <c r="A6" s="128"/>
      <c r="B6" s="128"/>
      <c r="C6" s="129"/>
      <c r="D6" s="129"/>
      <c r="E6" s="129"/>
      <c r="F6" s="129"/>
      <c r="H6" s="128"/>
    </row>
    <row r="7" spans="1:8" ht="20.25">
      <c r="A7" s="328" t="s">
        <v>62</v>
      </c>
      <c r="B7" s="328"/>
      <c r="C7" s="328"/>
      <c r="D7" s="328"/>
      <c r="E7" s="328"/>
      <c r="F7" s="328"/>
      <c r="G7" s="130"/>
      <c r="H7" s="130"/>
    </row>
    <row r="8" spans="1:8" ht="21" thickBot="1">
      <c r="A8" s="328"/>
      <c r="B8" s="328"/>
      <c r="C8" s="328"/>
      <c r="D8" s="328"/>
      <c r="E8" s="328"/>
      <c r="F8" s="328"/>
      <c r="G8" s="130"/>
      <c r="H8" s="130"/>
    </row>
    <row r="9" spans="1:6" ht="47.25" customHeight="1">
      <c r="A9" s="331" t="s">
        <v>63</v>
      </c>
      <c r="B9" s="331" t="s">
        <v>140</v>
      </c>
      <c r="C9" s="331" t="s">
        <v>81</v>
      </c>
      <c r="D9" s="331" t="s">
        <v>156</v>
      </c>
      <c r="E9" s="331" t="s">
        <v>82</v>
      </c>
      <c r="F9" s="131" t="s">
        <v>64</v>
      </c>
    </row>
    <row r="10" spans="1:6" ht="16.5" thickBot="1">
      <c r="A10" s="333"/>
      <c r="B10" s="333"/>
      <c r="C10" s="333"/>
      <c r="D10" s="333"/>
      <c r="E10" s="337"/>
      <c r="F10" s="270">
        <f>+E17*0.7</f>
        <v>0</v>
      </c>
    </row>
    <row r="11" spans="1:8" ht="60.75" customHeight="1">
      <c r="A11" s="132" t="s">
        <v>104</v>
      </c>
      <c r="B11" s="49"/>
      <c r="C11" s="49"/>
      <c r="D11" s="49"/>
      <c r="E11" s="271">
        <f>SUM(B11:D11)</f>
        <v>0</v>
      </c>
      <c r="F11" s="276" t="str">
        <f>IF((+B11+C11+D11)&lt;=F10,"","COSTO TOTAL 1ª ETAPA DEBE IGUAL AL ANTICIPO")</f>
        <v/>
      </c>
      <c r="G11" s="133"/>
      <c r="H11" s="134"/>
    </row>
    <row r="12" spans="1:6" ht="15.75">
      <c r="A12" s="132" t="s">
        <v>105</v>
      </c>
      <c r="B12" s="21"/>
      <c r="C12" s="21"/>
      <c r="D12" s="21"/>
      <c r="E12" s="271">
        <f aca="true" t="shared" si="0" ref="E12:E16">SUM(B12:D12)</f>
        <v>0</v>
      </c>
      <c r="F12" s="100"/>
    </row>
    <row r="13" spans="1:6" ht="15.75">
      <c r="A13" s="132"/>
      <c r="B13" s="21"/>
      <c r="C13" s="21"/>
      <c r="D13" s="21"/>
      <c r="E13" s="271">
        <f t="shared" si="0"/>
        <v>0</v>
      </c>
      <c r="F13" s="150"/>
    </row>
    <row r="14" spans="1:6" ht="15.75">
      <c r="A14" s="132"/>
      <c r="B14" s="21"/>
      <c r="C14" s="21"/>
      <c r="D14" s="21"/>
      <c r="E14" s="271">
        <f t="shared" si="0"/>
        <v>0</v>
      </c>
      <c r="F14" s="150"/>
    </row>
    <row r="15" spans="1:6" ht="15.75">
      <c r="A15" s="132"/>
      <c r="B15" s="21"/>
      <c r="C15" s="21"/>
      <c r="D15" s="21"/>
      <c r="E15" s="271">
        <f t="shared" si="0"/>
        <v>0</v>
      </c>
      <c r="F15" s="150"/>
    </row>
    <row r="16" spans="1:6" ht="15.75">
      <c r="A16" s="48" t="str">
        <f>IF(AND('[1]2. ETAPAS'!B33&gt;0,'[1]2. ETAPAS'!C33&gt;0,'[1]2. ETAPAS'!D33&gt;0),CONCATENATE("ETAPA "," ",'[1]2. ETAPAS'!B33),"")</f>
        <v/>
      </c>
      <c r="B16" s="21"/>
      <c r="C16" s="21"/>
      <c r="D16" s="21"/>
      <c r="E16" s="271">
        <f t="shared" si="0"/>
        <v>0</v>
      </c>
      <c r="F16" s="150"/>
    </row>
    <row r="17" spans="1:6" ht="15.75">
      <c r="A17" s="136" t="s">
        <v>65</v>
      </c>
      <c r="B17" s="51">
        <f aca="true" t="shared" si="1" ref="B17:E17">SUM(B10:B16)</f>
        <v>0</v>
      </c>
      <c r="C17" s="51">
        <f>SUM(C10:C16)</f>
        <v>0</v>
      </c>
      <c r="D17" s="51">
        <f>SUM(D10:D16)</f>
        <v>0</v>
      </c>
      <c r="E17" s="51">
        <f t="shared" si="1"/>
        <v>0</v>
      </c>
      <c r="F17" s="150"/>
    </row>
    <row r="18" spans="1:6" ht="15.75">
      <c r="A18" s="178"/>
      <c r="B18" s="273"/>
      <c r="C18" s="273"/>
      <c r="D18" s="273"/>
      <c r="E18" s="273"/>
      <c r="F18" s="150"/>
    </row>
    <row r="19" spans="1:8" ht="15.75">
      <c r="A19" s="135" t="s">
        <v>160</v>
      </c>
      <c r="B19" s="135"/>
      <c r="C19" s="135"/>
      <c r="D19" s="135"/>
      <c r="E19" s="135"/>
      <c r="F19" s="135"/>
      <c r="G19" s="135"/>
      <c r="H19" s="135"/>
    </row>
    <row r="20" spans="1:8" ht="15.75">
      <c r="A20" s="135" t="s">
        <v>161</v>
      </c>
      <c r="B20" s="135"/>
      <c r="C20" s="135"/>
      <c r="D20" s="135"/>
      <c r="E20" s="135"/>
      <c r="F20" s="135"/>
      <c r="G20" s="135"/>
      <c r="H20" s="135"/>
    </row>
    <row r="21" spans="1:8" ht="15.75">
      <c r="A21" s="135"/>
      <c r="B21" s="135"/>
      <c r="C21" s="135"/>
      <c r="D21" s="135"/>
      <c r="E21" s="135"/>
      <c r="F21" s="135"/>
      <c r="G21" s="135"/>
      <c r="H21" s="135"/>
    </row>
    <row r="22" spans="1:8" ht="15.75">
      <c r="A22" s="135"/>
      <c r="B22" s="135"/>
      <c r="C22" s="135"/>
      <c r="D22" s="135"/>
      <c r="E22" s="135"/>
      <c r="F22" s="135"/>
      <c r="G22" s="135"/>
      <c r="H22" s="135"/>
    </row>
    <row r="23" spans="1:8" ht="20.25">
      <c r="A23" s="328" t="s">
        <v>66</v>
      </c>
      <c r="B23" s="328"/>
      <c r="C23" s="328"/>
      <c r="D23" s="328"/>
      <c r="E23" s="328"/>
      <c r="F23" s="328"/>
      <c r="G23" s="135"/>
      <c r="H23" s="135"/>
    </row>
    <row r="24" spans="1:8" ht="21" thickBot="1">
      <c r="A24" s="329"/>
      <c r="B24" s="329"/>
      <c r="C24" s="329"/>
      <c r="D24" s="329"/>
      <c r="E24" s="330"/>
      <c r="F24" s="330"/>
      <c r="G24" s="135"/>
      <c r="H24" s="135"/>
    </row>
    <row r="25" spans="1:7" ht="15.75" customHeight="1">
      <c r="A25" s="331" t="s">
        <v>63</v>
      </c>
      <c r="B25" s="331" t="s">
        <v>147</v>
      </c>
      <c r="C25" s="331" t="s">
        <v>67</v>
      </c>
      <c r="D25" s="334" t="s">
        <v>83</v>
      </c>
      <c r="E25" s="331" t="s">
        <v>162</v>
      </c>
      <c r="F25" s="326" t="s">
        <v>84</v>
      </c>
      <c r="G25" s="150"/>
    </row>
    <row r="26" spans="1:7" ht="50.25" customHeight="1" thickBot="1">
      <c r="A26" s="332"/>
      <c r="B26" s="333"/>
      <c r="C26" s="333"/>
      <c r="D26" s="335"/>
      <c r="E26" s="333"/>
      <c r="F26" s="327"/>
      <c r="G26" s="135"/>
    </row>
    <row r="27" spans="1:7" ht="15.75">
      <c r="A27" s="52" t="str">
        <f aca="true" t="shared" si="2" ref="A27:A32">+A11</f>
        <v>Etapa 1</v>
      </c>
      <c r="B27" s="21"/>
      <c r="C27" s="21"/>
      <c r="D27" s="21"/>
      <c r="E27" s="274"/>
      <c r="F27" s="50">
        <f>SUM(B27:E27)</f>
        <v>0</v>
      </c>
      <c r="G27" s="135"/>
    </row>
    <row r="28" spans="1:7" ht="15.75">
      <c r="A28" s="52" t="str">
        <f t="shared" si="2"/>
        <v>Etapa 2</v>
      </c>
      <c r="B28" s="21"/>
      <c r="C28" s="21"/>
      <c r="D28" s="21"/>
      <c r="E28" s="274"/>
      <c r="F28" s="50">
        <f>SUM(B28:E28)</f>
        <v>0</v>
      </c>
      <c r="G28" s="135"/>
    </row>
    <row r="29" spans="1:7" ht="15.75">
      <c r="A29" s="52">
        <f t="shared" si="2"/>
        <v>0</v>
      </c>
      <c r="B29" s="21"/>
      <c r="C29" s="21"/>
      <c r="D29" s="21"/>
      <c r="E29" s="274"/>
      <c r="F29" s="50">
        <f aca="true" t="shared" si="3" ref="F29:F32">SUM(B29:E29)</f>
        <v>0</v>
      </c>
      <c r="G29" s="135"/>
    </row>
    <row r="30" spans="1:7" ht="15.75">
      <c r="A30" s="52">
        <f t="shared" si="2"/>
        <v>0</v>
      </c>
      <c r="B30" s="21"/>
      <c r="C30" s="21"/>
      <c r="D30" s="21"/>
      <c r="E30" s="274"/>
      <c r="F30" s="50">
        <f>SUM(B30:E30)</f>
        <v>0</v>
      </c>
      <c r="G30" s="135"/>
    </row>
    <row r="31" spans="1:7" ht="15.75">
      <c r="A31" s="52">
        <f t="shared" si="2"/>
        <v>0</v>
      </c>
      <c r="B31" s="21"/>
      <c r="C31" s="21"/>
      <c r="D31" s="21"/>
      <c r="E31" s="274"/>
      <c r="F31" s="50">
        <f t="shared" si="3"/>
        <v>0</v>
      </c>
      <c r="G31" s="135"/>
    </row>
    <row r="32" spans="1:7" ht="15.75">
      <c r="A32" s="52" t="str">
        <f t="shared" si="2"/>
        <v/>
      </c>
      <c r="B32" s="21"/>
      <c r="C32" s="21"/>
      <c r="D32" s="21"/>
      <c r="E32" s="274"/>
      <c r="F32" s="50">
        <f t="shared" si="3"/>
        <v>0</v>
      </c>
      <c r="G32" s="135"/>
    </row>
    <row r="33" spans="1:7" ht="15.75">
      <c r="A33" s="136" t="s">
        <v>65</v>
      </c>
      <c r="B33" s="51">
        <f>SUM(B25:B32)</f>
        <v>0</v>
      </c>
      <c r="C33" s="51">
        <f>SUM(C25:C32)</f>
        <v>0</v>
      </c>
      <c r="D33" s="51">
        <f>SUM(D25:D32)</f>
        <v>0</v>
      </c>
      <c r="E33" s="51">
        <f>SUM(E25:E32)</f>
        <v>0</v>
      </c>
      <c r="F33" s="51">
        <f>SUM(F27:F32)</f>
        <v>0</v>
      </c>
      <c r="G33" s="135"/>
    </row>
    <row r="34" spans="1:7" ht="15.75">
      <c r="A34" s="178"/>
      <c r="B34" s="273"/>
      <c r="C34" s="273"/>
      <c r="D34" s="273"/>
      <c r="E34" s="273"/>
      <c r="F34" s="273"/>
      <c r="G34" s="135"/>
    </row>
    <row r="35" spans="1:8" ht="15.75">
      <c r="A35" s="135" t="s">
        <v>149</v>
      </c>
      <c r="B35" s="135"/>
      <c r="C35" s="135"/>
      <c r="D35" s="135"/>
      <c r="E35" s="135"/>
      <c r="F35" s="135"/>
      <c r="G35" s="135"/>
      <c r="H35" s="135"/>
    </row>
    <row r="36" spans="1:8" ht="15.75">
      <c r="A36" s="135" t="s">
        <v>150</v>
      </c>
      <c r="B36" s="135"/>
      <c r="C36" s="135"/>
      <c r="D36" s="135"/>
      <c r="E36" s="135"/>
      <c r="F36" s="135"/>
      <c r="G36" s="135"/>
      <c r="H36" s="135"/>
    </row>
    <row r="37" spans="1:8" ht="15.75">
      <c r="A37" s="135"/>
      <c r="B37" s="135"/>
      <c r="C37" s="135"/>
      <c r="D37" s="135"/>
      <c r="E37" s="135"/>
      <c r="F37" s="135"/>
      <c r="G37" s="135"/>
      <c r="H37" s="135"/>
    </row>
    <row r="38" ht="15.75">
      <c r="H38" s="135"/>
    </row>
    <row r="39" ht="16.5" thickBot="1">
      <c r="H39" s="135"/>
    </row>
    <row r="40" spans="1:8" ht="42" customHeight="1" thickBot="1">
      <c r="A40" s="137" t="s">
        <v>68</v>
      </c>
      <c r="B40" s="138"/>
      <c r="C40" s="139"/>
      <c r="D40" s="140" t="s">
        <v>151</v>
      </c>
      <c r="E40" s="140" t="s">
        <v>69</v>
      </c>
      <c r="F40" s="140" t="s">
        <v>70</v>
      </c>
      <c r="G40" s="141" t="s">
        <v>71</v>
      </c>
      <c r="H40" s="135"/>
    </row>
    <row r="41" spans="1:8" ht="15.75">
      <c r="A41" s="142" t="s">
        <v>148</v>
      </c>
      <c r="B41" s="143"/>
      <c r="C41" s="144"/>
      <c r="D41" s="53">
        <f>+'3.GASTOS EN BIENES'!E75</f>
        <v>0</v>
      </c>
      <c r="E41" s="53">
        <f>+B17</f>
        <v>0</v>
      </c>
      <c r="F41" s="53">
        <f>+D41-E41</f>
        <v>0</v>
      </c>
      <c r="G41" s="54" t="str">
        <f>IF(F41=0,"OK","VER DIFERENCIAS")</f>
        <v>OK</v>
      </c>
      <c r="H41" s="135"/>
    </row>
    <row r="42" spans="1:8" ht="15.75">
      <c r="A42" s="145" t="s">
        <v>73</v>
      </c>
      <c r="B42" s="146"/>
      <c r="C42" s="147"/>
      <c r="D42" s="55">
        <f>+'5. CONSULTORIAS Y SERVICIOS '!F33</f>
        <v>0</v>
      </c>
      <c r="E42" s="55">
        <f>+C17</f>
        <v>0</v>
      </c>
      <c r="F42" s="55">
        <f aca="true" t="shared" si="4" ref="F42:F44">+D42-E42</f>
        <v>0</v>
      </c>
      <c r="G42" s="56" t="str">
        <f>IF(F42=0,"OK","VER DIFERENCIAS")</f>
        <v>OK</v>
      </c>
      <c r="H42" s="135"/>
    </row>
    <row r="43" spans="1:7" ht="15.75">
      <c r="A43" s="145" t="s">
        <v>163</v>
      </c>
      <c r="B43" s="146"/>
      <c r="C43" s="147"/>
      <c r="D43" s="55">
        <f>+'6. PASAJES Y VIATICOS'!D33</f>
        <v>0</v>
      </c>
      <c r="E43" s="55">
        <f>+D17</f>
        <v>0</v>
      </c>
      <c r="F43" s="55">
        <f t="shared" si="4"/>
        <v>0</v>
      </c>
      <c r="G43" s="56" t="str">
        <f>IF(F43=0,"OK","VER DIFERENCIAS")</f>
        <v>OK</v>
      </c>
    </row>
    <row r="44" spans="1:9" ht="15.75">
      <c r="A44" s="145" t="s">
        <v>74</v>
      </c>
      <c r="B44" s="146"/>
      <c r="C44" s="147"/>
      <c r="D44" s="55">
        <f>SUM(D41:D43)</f>
        <v>0</v>
      </c>
      <c r="E44" s="55">
        <f>SUM(E41:E43)</f>
        <v>0</v>
      </c>
      <c r="F44" s="55">
        <f t="shared" si="4"/>
        <v>0</v>
      </c>
      <c r="G44" s="148"/>
      <c r="I44" s="149"/>
    </row>
    <row r="45" ht="15">
      <c r="I45" s="149"/>
    </row>
    <row r="48" spans="1:8" ht="15.75">
      <c r="A48" s="135"/>
      <c r="B48" s="135"/>
      <c r="C48" s="135"/>
      <c r="D48" s="135"/>
      <c r="E48" s="135"/>
      <c r="F48" s="135"/>
      <c r="G48" s="135"/>
      <c r="H48" s="135"/>
    </row>
    <row r="49" spans="1:8" ht="16.5" thickBot="1">
      <c r="A49" s="135"/>
      <c r="B49" s="135"/>
      <c r="C49" s="135"/>
      <c r="D49" s="135"/>
      <c r="E49" s="135"/>
      <c r="F49" s="135"/>
      <c r="G49" s="135"/>
      <c r="H49" s="135"/>
    </row>
    <row r="50" spans="1:7" ht="32.25" thickBot="1">
      <c r="A50" s="137" t="s">
        <v>75</v>
      </c>
      <c r="B50" s="138"/>
      <c r="C50" s="139"/>
      <c r="D50" s="140" t="s">
        <v>165</v>
      </c>
      <c r="E50" s="140" t="s">
        <v>69</v>
      </c>
      <c r="F50" s="140" t="s">
        <v>70</v>
      </c>
      <c r="G50" s="141" t="s">
        <v>71</v>
      </c>
    </row>
    <row r="51" spans="1:7" ht="15.75">
      <c r="A51" s="142" t="s">
        <v>164</v>
      </c>
      <c r="B51" s="143"/>
      <c r="C51" s="144"/>
      <c r="D51" s="53">
        <f>+'3.GASTOS EN BIENES'!E76</f>
        <v>0</v>
      </c>
      <c r="E51" s="53">
        <f>+B33</f>
        <v>0</v>
      </c>
      <c r="F51" s="53">
        <f>+D51-E51</f>
        <v>0</v>
      </c>
      <c r="G51" s="54" t="str">
        <f aca="true" t="shared" si="5" ref="G51:G55">IF(F51=0,"OK","VER DIFERENCIAS")</f>
        <v>OK</v>
      </c>
    </row>
    <row r="52" spans="1:7" ht="15.75">
      <c r="A52" s="145" t="s">
        <v>72</v>
      </c>
      <c r="B52" s="146"/>
      <c r="C52" s="147"/>
      <c r="D52" s="55">
        <f>+'4.  RECURSOS HUMANOS'!E37</f>
        <v>0</v>
      </c>
      <c r="E52" s="55">
        <f>+C33</f>
        <v>0</v>
      </c>
      <c r="F52" s="55">
        <f>+D52-E52</f>
        <v>0</v>
      </c>
      <c r="G52" s="56" t="str">
        <f t="shared" si="5"/>
        <v>OK</v>
      </c>
    </row>
    <row r="53" spans="1:7" ht="15.75">
      <c r="A53" s="145" t="s">
        <v>73</v>
      </c>
      <c r="B53" s="146"/>
      <c r="C53" s="147"/>
      <c r="D53" s="55">
        <f>+'5. CONSULTORIAS Y SERVICIOS '!F32</f>
        <v>0</v>
      </c>
      <c r="E53" s="55">
        <f>+D33</f>
        <v>0</v>
      </c>
      <c r="F53" s="55">
        <f>+D53-E53</f>
        <v>0</v>
      </c>
      <c r="G53" s="56" t="str">
        <f t="shared" si="5"/>
        <v>OK</v>
      </c>
    </row>
    <row r="54" spans="1:7" ht="15.75">
      <c r="A54" s="145" t="s">
        <v>166</v>
      </c>
      <c r="B54" s="146"/>
      <c r="C54" s="147"/>
      <c r="D54" s="55">
        <f>+'6. PASAJES Y VIATICOS'!D32</f>
        <v>0</v>
      </c>
      <c r="E54" s="55">
        <f>+E33</f>
        <v>0</v>
      </c>
      <c r="F54" s="55">
        <f>+D54-E54</f>
        <v>0</v>
      </c>
      <c r="G54" s="56" t="str">
        <f t="shared" si="5"/>
        <v>OK</v>
      </c>
    </row>
    <row r="55" spans="1:9" ht="15.75">
      <c r="A55" s="145" t="s">
        <v>76</v>
      </c>
      <c r="B55" s="146"/>
      <c r="C55" s="147"/>
      <c r="D55" s="55">
        <f>SUM(D51:D54)</f>
        <v>0</v>
      </c>
      <c r="E55" s="55">
        <f>SUM(E51:E54)</f>
        <v>0</v>
      </c>
      <c r="F55" s="55">
        <f>+D55-F33</f>
        <v>0</v>
      </c>
      <c r="G55" s="56" t="str">
        <f t="shared" si="5"/>
        <v>OK</v>
      </c>
      <c r="I55" s="100"/>
    </row>
    <row r="56" spans="1:9" ht="15.75">
      <c r="A56" s="135"/>
      <c r="B56" s="135"/>
      <c r="C56" s="135"/>
      <c r="D56" s="135"/>
      <c r="E56" s="135"/>
      <c r="F56" s="135"/>
      <c r="G56" s="150"/>
      <c r="I56" s="100"/>
    </row>
    <row r="57" spans="1:9" ht="15.75">
      <c r="A57" s="135"/>
      <c r="B57" s="135"/>
      <c r="C57" s="135"/>
      <c r="D57" s="135"/>
      <c r="E57" s="135"/>
      <c r="F57" s="135"/>
      <c r="I57" s="100"/>
    </row>
    <row r="58" spans="1:9" ht="15.75">
      <c r="A58" s="135"/>
      <c r="B58" s="135"/>
      <c r="C58" s="135"/>
      <c r="D58" s="135"/>
      <c r="E58" s="135"/>
      <c r="F58" s="135"/>
      <c r="G58" s="150"/>
      <c r="I58" s="100"/>
    </row>
    <row r="59" spans="1:9" ht="15.75">
      <c r="A59" s="135"/>
      <c r="B59" s="135"/>
      <c r="C59" s="135"/>
      <c r="D59" s="135"/>
      <c r="E59" s="135"/>
      <c r="F59" s="135"/>
      <c r="G59" s="150"/>
      <c r="I59" s="100"/>
    </row>
    <row r="60" spans="1:9" ht="15.75">
      <c r="A60" s="151"/>
      <c r="B60" s="151"/>
      <c r="C60" s="151"/>
      <c r="D60" s="151"/>
      <c r="E60" s="151"/>
      <c r="F60" s="151"/>
      <c r="G60" s="135"/>
      <c r="I60" s="100"/>
    </row>
    <row r="61" spans="1:9" ht="15">
      <c r="A61" s="151"/>
      <c r="B61" s="151"/>
      <c r="C61" s="151"/>
      <c r="D61" s="151"/>
      <c r="E61" s="151"/>
      <c r="F61" s="151"/>
      <c r="G61" s="151"/>
      <c r="H61" s="151"/>
      <c r="I61" s="100"/>
    </row>
    <row r="62" spans="1:8" ht="15">
      <c r="A62" s="151"/>
      <c r="B62" s="151"/>
      <c r="C62" s="151"/>
      <c r="D62" s="151"/>
      <c r="E62" s="151"/>
      <c r="F62" s="151"/>
      <c r="G62" s="151"/>
      <c r="H62" s="151"/>
    </row>
    <row r="63" ht="15.75" thickBot="1">
      <c r="H63" s="151"/>
    </row>
    <row r="64" spans="1:8" ht="15.75" customHeight="1" thickBot="1">
      <c r="A64" s="133"/>
      <c r="B64" s="133"/>
      <c r="C64" s="133"/>
      <c r="E64" s="152" t="s">
        <v>77</v>
      </c>
      <c r="F64" s="153"/>
      <c r="G64" s="154" t="s">
        <v>71</v>
      </c>
      <c r="H64" s="151"/>
    </row>
    <row r="65" spans="1:8" ht="15.75" customHeight="1">
      <c r="A65" s="133"/>
      <c r="B65" s="133"/>
      <c r="C65" s="133"/>
      <c r="E65" s="142" t="s">
        <v>167</v>
      </c>
      <c r="F65" s="155"/>
      <c r="G65" s="54" t="str">
        <f>IF(SUM(F51,F41,)=0,"OK","HAY ERRORES")</f>
        <v>OK</v>
      </c>
      <c r="H65" s="151"/>
    </row>
    <row r="66" spans="1:8" ht="15.75" customHeight="1">
      <c r="A66" s="133"/>
      <c r="B66" s="133"/>
      <c r="C66" s="133"/>
      <c r="E66" s="145" t="s">
        <v>78</v>
      </c>
      <c r="F66" s="156"/>
      <c r="G66" s="56" t="str">
        <f>IF(F52=0,"OK","HAY ERRORES")</f>
        <v>OK</v>
      </c>
      <c r="H66" s="151"/>
    </row>
    <row r="67" spans="1:8" ht="15.75">
      <c r="A67" s="151"/>
      <c r="B67" s="151"/>
      <c r="C67" s="151"/>
      <c r="E67" s="145" t="s">
        <v>79</v>
      </c>
      <c r="F67" s="156"/>
      <c r="G67" s="56" t="str">
        <f>IF(SUM(F53,F42,)=0,"OK","HAY ERRORES")</f>
        <v>OK</v>
      </c>
      <c r="H67" s="151"/>
    </row>
    <row r="68" spans="1:8" ht="15.75">
      <c r="A68" s="151"/>
      <c r="B68" s="151"/>
      <c r="C68" s="151"/>
      <c r="E68" s="145" t="s">
        <v>168</v>
      </c>
      <c r="F68" s="156"/>
      <c r="G68" s="56" t="str">
        <f>IF(SUM(F54,F43,)=0,"OK","HAY ERRORES")</f>
        <v>OK</v>
      </c>
      <c r="H68" s="151"/>
    </row>
    <row r="69" spans="1:8" ht="15.75">
      <c r="A69" s="151"/>
      <c r="B69" s="151"/>
      <c r="C69" s="151"/>
      <c r="D69" s="151"/>
      <c r="E69" s="145" t="s">
        <v>80</v>
      </c>
      <c r="F69" s="156"/>
      <c r="G69" s="57" t="str">
        <f>IF(SUM(,F55,F44)=0,"OK","HAY ERRORES")</f>
        <v>OK</v>
      </c>
      <c r="H69" s="151"/>
    </row>
    <row r="70" spans="1:8" ht="15">
      <c r="A70" s="151"/>
      <c r="B70" s="151"/>
      <c r="C70" s="151"/>
      <c r="D70" s="151"/>
      <c r="E70" s="151"/>
      <c r="F70" s="151"/>
      <c r="G70" s="151"/>
      <c r="H70" s="151"/>
    </row>
    <row r="71" spans="1:8" ht="15">
      <c r="A71" s="151"/>
      <c r="B71" s="151"/>
      <c r="C71" s="151"/>
      <c r="D71" s="151"/>
      <c r="E71" s="151"/>
      <c r="F71" s="151"/>
      <c r="G71" s="151"/>
      <c r="H71" s="151"/>
    </row>
    <row r="72" spans="1:8" ht="15">
      <c r="A72" s="151"/>
      <c r="B72" s="151"/>
      <c r="C72" s="151"/>
      <c r="D72" s="151"/>
      <c r="E72" s="151"/>
      <c r="F72" s="151"/>
      <c r="G72" s="151"/>
      <c r="H72" s="151"/>
    </row>
    <row r="73" spans="1:8" ht="15">
      <c r="A73" s="151"/>
      <c r="B73" s="151"/>
      <c r="D73" s="151"/>
      <c r="E73" s="151"/>
      <c r="F73" s="151"/>
      <c r="G73" s="151"/>
      <c r="H73" s="151"/>
    </row>
    <row r="74" spans="1:9" ht="15">
      <c r="A74" s="151"/>
      <c r="B74" s="151"/>
      <c r="D74" s="151"/>
      <c r="E74" s="151"/>
      <c r="F74" s="151"/>
      <c r="G74" s="151"/>
      <c r="I74" s="157"/>
    </row>
    <row r="75" spans="4:9" ht="15">
      <c r="D75" s="151"/>
      <c r="E75" s="151"/>
      <c r="F75" s="151"/>
      <c r="G75" s="151"/>
      <c r="I75" s="58">
        <f>+E74</f>
        <v>0</v>
      </c>
    </row>
    <row r="76" spans="4:9" ht="15">
      <c r="D76" s="151"/>
      <c r="I76" s="58">
        <f>+E75</f>
        <v>0</v>
      </c>
    </row>
    <row r="77" spans="4:8" ht="15">
      <c r="D77" s="151"/>
      <c r="H77" s="151"/>
    </row>
    <row r="78" spans="4:8" ht="15">
      <c r="D78" s="151"/>
      <c r="H78" s="151"/>
    </row>
    <row r="79" spans="4:8" ht="15">
      <c r="D79" s="151"/>
      <c r="H79" s="151"/>
    </row>
    <row r="80" spans="4:8" ht="15">
      <c r="D80" s="151"/>
      <c r="H80" s="151"/>
    </row>
    <row r="81" spans="4:8" ht="15">
      <c r="D81" s="151"/>
      <c r="E81" s="151"/>
      <c r="F81" s="151"/>
      <c r="G81" s="151"/>
      <c r="H81" s="151"/>
    </row>
    <row r="82" spans="1:8" ht="15">
      <c r="A82" s="151"/>
      <c r="B82" s="151"/>
      <c r="C82" s="151"/>
      <c r="D82" s="151"/>
      <c r="H82" s="151"/>
    </row>
  </sheetData>
  <sheetProtection algorithmName="SHA-512" hashValue="nzWSbD1q1z62wQhkqz6P4QV+4uc0CyOqu5sQm86+shVnspRL+LclDpccThCHwh2oPHJ7WVsAMNAloeWjNrSPzA==" saltValue="E199RKVz9CHVb4aTPRGu1Q==" spinCount="100000" sheet="1" objects="1" scenarios="1"/>
  <mergeCells count="16">
    <mergeCell ref="A1:G1"/>
    <mergeCell ref="A7:F7"/>
    <mergeCell ref="A8:F8"/>
    <mergeCell ref="A9:A10"/>
    <mergeCell ref="B9:B10"/>
    <mergeCell ref="C9:C10"/>
    <mergeCell ref="E9:E10"/>
    <mergeCell ref="D9:D10"/>
    <mergeCell ref="F25:F26"/>
    <mergeCell ref="A23:F23"/>
    <mergeCell ref="A24:F24"/>
    <mergeCell ref="A25:A26"/>
    <mergeCell ref="B25:B26"/>
    <mergeCell ref="C25:C26"/>
    <mergeCell ref="D25:D26"/>
    <mergeCell ref="E25:E26"/>
  </mergeCells>
  <dataValidations count="3">
    <dataValidation type="whole" operator="greaterThanOrEqual" allowBlank="1" showInputMessage="1" showErrorMessage="1" sqref="F10">
      <formula1>0</formula1>
    </dataValidation>
    <dataValidation type="whole" operator="greaterThanOrEqual" showInputMessage="1" showErrorMessage="1" sqref="B11:D16 B27:E32">
      <formula1>0</formula1>
    </dataValidation>
    <dataValidation errorStyle="warning" type="custom" showInputMessage="1" showErrorMessage="1" error="EL TOTAL DE GASTOS A EFECTUAR EN LA 1ª ETAPA DEBE SER MENOR O IGUAL AL MONTO DEL ANTICIPO (TENIENDO EN CUENTA EL LIMITE DEL 40% COMO MAXIMO PARA DICHO ANTICIPO)" sqref="E11:E16">
      <formula1>E11&gt;F10</formula1>
    </dataValidation>
  </dataValidations>
  <printOptions/>
  <pageMargins left="0.7" right="0.7" top="0.75" bottom="0.75" header="0.3" footer="0.3"/>
  <pageSetup horizontalDpi="600" verticalDpi="600" orientation="portrait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="60" zoomScaleNormal="60" workbookViewId="0" topLeftCell="A1">
      <selection activeCell="D36" sqref="D36"/>
    </sheetView>
  </sheetViews>
  <sheetFormatPr defaultColWidth="11.421875" defaultRowHeight="15"/>
  <cols>
    <col min="1" max="1" width="40.57421875" style="73" customWidth="1"/>
    <col min="2" max="2" width="27.8515625" style="73" bestFit="1" customWidth="1"/>
    <col min="3" max="3" width="17.7109375" style="73" customWidth="1"/>
    <col min="4" max="4" width="22.28125" style="73" customWidth="1"/>
    <col min="5" max="5" width="26.140625" style="73" customWidth="1"/>
    <col min="6" max="6" width="43.28125" style="73" customWidth="1"/>
    <col min="7" max="7" width="6.421875" style="73" customWidth="1"/>
    <col min="8" max="8" width="11.421875" style="73" customWidth="1"/>
    <col min="9" max="9" width="12.7109375" style="73" bestFit="1" customWidth="1"/>
    <col min="10" max="10" width="11.7109375" style="73" bestFit="1" customWidth="1"/>
    <col min="11" max="16384" width="11.421875" style="73" customWidth="1"/>
  </cols>
  <sheetData>
    <row r="1" spans="1:7" ht="30" customHeight="1">
      <c r="A1" s="308" t="str">
        <f>T('[1]2. ETAPAS'!C8:G8)</f>
        <v/>
      </c>
      <c r="B1" s="308"/>
      <c r="C1" s="308"/>
      <c r="D1" s="308"/>
      <c r="E1" s="308"/>
      <c r="F1" s="308"/>
      <c r="G1" s="308"/>
    </row>
    <row r="2" spans="1:9" ht="15.75" customHeight="1">
      <c r="A2" s="74"/>
      <c r="B2" s="74"/>
      <c r="C2" s="74"/>
      <c r="D2" s="74"/>
      <c r="E2" s="74"/>
      <c r="F2" s="74"/>
      <c r="G2" s="74"/>
      <c r="H2" s="75"/>
      <c r="I2" s="75"/>
    </row>
    <row r="3" spans="1:9" ht="18" customHeight="1">
      <c r="A3" s="76" t="s">
        <v>85</v>
      </c>
      <c r="B3" s="77"/>
      <c r="C3" s="77"/>
      <c r="D3" s="77"/>
      <c r="E3" s="77"/>
      <c r="F3" s="77"/>
      <c r="G3" s="77"/>
      <c r="H3" s="340" t="str">
        <f>CONCATENATE('1. Indice'!D3,"  ",'1. Indice'!J3)</f>
        <v>PFI  2023</v>
      </c>
      <c r="I3" s="340"/>
    </row>
    <row r="4" spans="1:9" ht="15.75">
      <c r="A4" s="78"/>
      <c r="B4" s="77"/>
      <c r="C4" s="77"/>
      <c r="D4" s="77"/>
      <c r="E4" s="77"/>
      <c r="F4" s="77"/>
      <c r="G4" s="77"/>
      <c r="H4" s="77"/>
      <c r="I4" s="77"/>
    </row>
    <row r="5" spans="1:9" ht="15.75">
      <c r="A5" s="77" t="s">
        <v>86</v>
      </c>
      <c r="B5" s="77"/>
      <c r="C5" s="77"/>
      <c r="D5" s="77"/>
      <c r="E5" s="77"/>
      <c r="F5" s="77"/>
      <c r="G5" s="77"/>
      <c r="H5" s="77"/>
      <c r="I5" s="77"/>
    </row>
    <row r="6" spans="1:9" ht="15.75">
      <c r="A6" s="77"/>
      <c r="B6" s="77"/>
      <c r="C6" s="77"/>
      <c r="D6" s="77"/>
      <c r="E6" s="77"/>
      <c r="F6" s="77"/>
      <c r="G6" s="77"/>
      <c r="H6" s="77"/>
      <c r="I6" s="77"/>
    </row>
    <row r="7" spans="1:9" ht="15.75">
      <c r="A7" s="77" t="s">
        <v>100</v>
      </c>
      <c r="B7" s="77"/>
      <c r="C7" s="77"/>
      <c r="D7" s="77"/>
      <c r="E7" s="77"/>
      <c r="F7" s="77"/>
      <c r="G7" s="77"/>
      <c r="H7" s="77"/>
      <c r="I7" s="77"/>
    </row>
    <row r="8" spans="1:9" ht="15.75">
      <c r="A8" s="77" t="s">
        <v>101</v>
      </c>
      <c r="B8" s="77"/>
      <c r="C8" s="77"/>
      <c r="D8" s="77"/>
      <c r="E8" s="77"/>
      <c r="F8" s="77"/>
      <c r="G8" s="77"/>
      <c r="H8" s="77"/>
      <c r="I8" s="77"/>
    </row>
    <row r="9" spans="1:9" ht="15.75">
      <c r="A9" s="77" t="s">
        <v>102</v>
      </c>
      <c r="B9" s="77"/>
      <c r="C9" s="77"/>
      <c r="D9" s="77"/>
      <c r="E9" s="77"/>
      <c r="F9" s="77"/>
      <c r="G9" s="77"/>
      <c r="H9" s="77"/>
      <c r="I9" s="77"/>
    </row>
    <row r="10" spans="1:9" ht="15.75">
      <c r="A10" s="77"/>
      <c r="B10" s="77"/>
      <c r="C10" s="77"/>
      <c r="D10" s="77"/>
      <c r="E10" s="77"/>
      <c r="F10" s="77"/>
      <c r="G10" s="77"/>
      <c r="H10" s="77"/>
      <c r="I10" s="77"/>
    </row>
    <row r="11" spans="1:9" ht="15.75">
      <c r="A11" s="77"/>
      <c r="B11" s="77"/>
      <c r="C11" s="77"/>
      <c r="D11" s="77"/>
      <c r="E11" s="77"/>
      <c r="F11" s="77"/>
      <c r="G11" s="77"/>
      <c r="H11" s="77"/>
      <c r="I11" s="77"/>
    </row>
    <row r="12" spans="1:9" ht="16.5" thickBot="1">
      <c r="A12" s="77"/>
      <c r="B12" s="77"/>
      <c r="C12" s="77"/>
      <c r="D12" s="77"/>
      <c r="E12" s="77"/>
      <c r="F12" s="77"/>
      <c r="G12" s="77"/>
      <c r="H12" s="77"/>
      <c r="I12" s="77"/>
    </row>
    <row r="13" spans="1:11" ht="60.75" thickBot="1">
      <c r="A13" s="79" t="s">
        <v>63</v>
      </c>
      <c r="B13" s="80" t="s">
        <v>87</v>
      </c>
      <c r="C13" s="80" t="s">
        <v>88</v>
      </c>
      <c r="D13" s="80" t="s">
        <v>89</v>
      </c>
      <c r="E13" s="80" t="s">
        <v>90</v>
      </c>
      <c r="F13" s="81" t="s">
        <v>91</v>
      </c>
      <c r="G13" s="82"/>
      <c r="H13" s="83" t="s">
        <v>92</v>
      </c>
      <c r="I13" s="84"/>
      <c r="J13" s="83" t="s">
        <v>93</v>
      </c>
      <c r="K13" s="82"/>
    </row>
    <row r="14" spans="1:11" ht="27" customHeight="1">
      <c r="A14" s="85" t="s">
        <v>94</v>
      </c>
      <c r="B14" s="106">
        <f>+'7. COSTO TOTAL DEL PROYECTO'!E17*0.7</f>
        <v>0</v>
      </c>
      <c r="C14" s="62">
        <f>+'2. Etapas'!B28</f>
        <v>0</v>
      </c>
      <c r="D14" s="63">
        <f>+'7. COSTO TOTAL DEL PROYECTO'!E11</f>
        <v>0</v>
      </c>
      <c r="E14" s="63">
        <f>+B14-D14</f>
        <v>0</v>
      </c>
      <c r="F14" s="64" t="str">
        <f aca="true" t="shared" si="0" ref="F14:F19">IF(B14&gt;=D14,"","EL DESEMBOLSO DEBE CUBRIR LOS GASTOS A EFECTUAR EN LA ETAPA")</f>
        <v/>
      </c>
      <c r="G14" s="82"/>
      <c r="H14" s="60">
        <f>+'[1]8. COSTO TOTAL DEL PROYECTO'!G11</f>
        <v>0</v>
      </c>
      <c r="I14" s="84"/>
      <c r="J14" s="60">
        <f>'[1]8. COSTO TOTAL DEL PROYECTO'!G17*0.4</f>
        <v>0</v>
      </c>
      <c r="K14" s="82"/>
    </row>
    <row r="15" spans="1:11" ht="27" customHeight="1">
      <c r="A15" s="85" t="s">
        <v>103</v>
      </c>
      <c r="B15" s="106">
        <f>'7. COSTO TOTAL DEL PROYECTO'!E17*0.3</f>
        <v>0</v>
      </c>
      <c r="C15" s="62">
        <f>+'2. Etapas'!B29</f>
        <v>0</v>
      </c>
      <c r="D15" s="63">
        <f>+'7. COSTO TOTAL DEL PROYECTO'!E12</f>
        <v>0</v>
      </c>
      <c r="E15" s="63">
        <f>B15-D15</f>
        <v>0</v>
      </c>
      <c r="F15" s="64" t="str">
        <f>IF(B15&gt;=D15,"","EL DESEMBOLSO DEBE CUBRIR LOS GASTOS A EFECTUAR EN LA ETAPA")</f>
        <v/>
      </c>
      <c r="G15" s="82"/>
      <c r="H15" s="60">
        <f>+'[1]8. COSTO TOTAL DEL PROYECTO'!G12</f>
        <v>0</v>
      </c>
      <c r="I15" s="82"/>
      <c r="J15" s="82"/>
      <c r="K15" s="82"/>
    </row>
    <row r="16" spans="1:11" ht="27" customHeight="1">
      <c r="A16" s="87"/>
      <c r="B16" s="61"/>
      <c r="C16" s="62">
        <f>+'2. Etapas'!B30</f>
        <v>0</v>
      </c>
      <c r="D16" s="63">
        <f>+'7. COSTO TOTAL DEL PROYECTO'!E13</f>
        <v>0</v>
      </c>
      <c r="E16" s="63">
        <f aca="true" t="shared" si="1" ref="E16:E20">+B16-D16</f>
        <v>0</v>
      </c>
      <c r="F16" s="64" t="str">
        <f t="shared" si="0"/>
        <v/>
      </c>
      <c r="G16" s="82"/>
      <c r="H16" s="60">
        <f>+'[1]8. COSTO TOTAL DEL PROYECTO'!G13</f>
        <v>0</v>
      </c>
      <c r="I16" s="82"/>
      <c r="J16" s="82"/>
      <c r="K16" s="82"/>
    </row>
    <row r="17" spans="1:11" ht="27" customHeight="1">
      <c r="A17" s="87"/>
      <c r="B17" s="61"/>
      <c r="C17" s="62">
        <f>+'2. Etapas'!B31</f>
        <v>0</v>
      </c>
      <c r="D17" s="63">
        <f>+'7. COSTO TOTAL DEL PROYECTO'!E14</f>
        <v>0</v>
      </c>
      <c r="E17" s="63">
        <f t="shared" si="1"/>
        <v>0</v>
      </c>
      <c r="F17" s="64" t="str">
        <f t="shared" si="0"/>
        <v/>
      </c>
      <c r="G17" s="82"/>
      <c r="H17" s="60">
        <f>+'[1]8. COSTO TOTAL DEL PROYECTO'!G14</f>
        <v>0</v>
      </c>
      <c r="I17" s="82"/>
      <c r="J17" s="82"/>
      <c r="K17" s="82"/>
    </row>
    <row r="18" spans="1:11" ht="27" customHeight="1">
      <c r="A18" s="87"/>
      <c r="B18" s="61"/>
      <c r="C18" s="62">
        <f>+'2. Etapas'!B32</f>
        <v>0</v>
      </c>
      <c r="D18" s="63">
        <f>+'7. COSTO TOTAL DEL PROYECTO'!E15</f>
        <v>0</v>
      </c>
      <c r="E18" s="63">
        <f t="shared" si="1"/>
        <v>0</v>
      </c>
      <c r="F18" s="64" t="str">
        <f t="shared" si="0"/>
        <v/>
      </c>
      <c r="G18" s="82"/>
      <c r="H18" s="60">
        <f>+'[1]8. COSTO TOTAL DEL PROYECTO'!G15</f>
        <v>0</v>
      </c>
      <c r="I18" s="82"/>
      <c r="J18" s="82"/>
      <c r="K18" s="82"/>
    </row>
    <row r="19" spans="1:11" ht="27" customHeight="1">
      <c r="A19" s="87"/>
      <c r="B19" s="61"/>
      <c r="C19" s="62">
        <f>+'2. Etapas'!B33</f>
        <v>0</v>
      </c>
      <c r="D19" s="63">
        <f>+'7. COSTO TOTAL DEL PROYECTO'!E16</f>
        <v>0</v>
      </c>
      <c r="E19" s="63">
        <f t="shared" si="1"/>
        <v>0</v>
      </c>
      <c r="F19" s="64" t="str">
        <f t="shared" si="0"/>
        <v/>
      </c>
      <c r="G19" s="82"/>
      <c r="H19" s="60">
        <f>+'[1]8. COSTO TOTAL DEL PROYECTO'!G16</f>
        <v>0</v>
      </c>
      <c r="I19" s="82"/>
      <c r="J19" s="82"/>
      <c r="K19" s="82"/>
    </row>
    <row r="20" spans="1:11" ht="32.25" customHeight="1" hidden="1">
      <c r="A20" s="87"/>
      <c r="B20" s="61"/>
      <c r="C20" s="62" t="str">
        <f>+'2. Etapas'!B34</f>
        <v>DURACION TOTAL</v>
      </c>
      <c r="D20" s="86"/>
      <c r="E20" s="63">
        <f t="shared" si="1"/>
        <v>0</v>
      </c>
      <c r="F20" s="88"/>
      <c r="G20" s="82"/>
      <c r="H20" s="83"/>
      <c r="I20" s="82"/>
      <c r="J20" s="82"/>
      <c r="K20" s="82"/>
    </row>
    <row r="21" spans="1:11" ht="27" customHeight="1">
      <c r="A21" s="89"/>
      <c r="C21" s="90"/>
      <c r="D21" s="86"/>
      <c r="E21" s="63"/>
      <c r="F21" s="64" t="str">
        <f>IF(B15&lt;J21,"FALTA INGRESAR UN IMPORTE MAYOR O IGUAL AL 5% DEL MONTO SOLICITADO A MINCYT","")</f>
        <v/>
      </c>
      <c r="G21" s="82"/>
      <c r="H21" s="83"/>
      <c r="I21" s="82"/>
      <c r="J21" s="60">
        <f>'[1]8. COSTO TOTAL DEL PROYECTO'!G17*0.05</f>
        <v>0</v>
      </c>
      <c r="K21" s="82"/>
    </row>
    <row r="22" spans="1:11" ht="50.25" customHeight="1">
      <c r="A22" s="91" t="s">
        <v>65</v>
      </c>
      <c r="B22" s="65">
        <f>SUM(B14:B20)</f>
        <v>0</v>
      </c>
      <c r="C22" s="92"/>
      <c r="D22" s="65">
        <f>SUM(D13:D21)</f>
        <v>0</v>
      </c>
      <c r="E22" s="66">
        <f>ROUND(SUM(E14:E21),0)</f>
        <v>0</v>
      </c>
      <c r="F22" s="64" t="str">
        <f>IF(B22-D22=0,"","EL MONTO TOTAL DE CRONOGRAMA DEBE SER IGUAL AL COSTO TOTAL A EJECUTAR")</f>
        <v/>
      </c>
      <c r="G22" s="82"/>
      <c r="H22" s="59">
        <f>SUM(H14:H21)</f>
        <v>0</v>
      </c>
      <c r="I22" s="82"/>
      <c r="J22" s="82"/>
      <c r="K22" s="82"/>
    </row>
    <row r="23" spans="1:11" ht="15.75">
      <c r="A23" s="77"/>
      <c r="B23" s="67"/>
      <c r="C23" s="93"/>
      <c r="D23" s="77"/>
      <c r="G23" s="82"/>
      <c r="H23" s="82"/>
      <c r="I23" s="82"/>
      <c r="J23" s="82"/>
      <c r="K23" s="82"/>
    </row>
    <row r="24" spans="1:4" ht="15.75">
      <c r="A24" s="94"/>
      <c r="B24" s="19" t="str">
        <f>IF(B22-D22=0,"","EL TOTAL DEL CRONOGRAMA DE DESEMBOLSO DEBE COINCIDIR CON EL COSTO TOTAL SOLICITADO A MINCYT Y COSTO DE EJECUCION")</f>
        <v/>
      </c>
      <c r="C24" s="77"/>
      <c r="D24" s="77"/>
    </row>
    <row r="25" spans="1:9" ht="12.75" customHeight="1">
      <c r="A25" s="96"/>
      <c r="B25" s="96"/>
      <c r="C25" s="96"/>
      <c r="H25" s="97"/>
      <c r="I25" s="97"/>
    </row>
    <row r="26" spans="2:9" ht="15.75">
      <c r="B26" s="98"/>
      <c r="C26" s="99"/>
      <c r="F26" s="98"/>
      <c r="G26" s="99"/>
      <c r="I26" s="100"/>
    </row>
    <row r="27" spans="2:9" ht="15.75">
      <c r="B27" s="341" t="s">
        <v>95</v>
      </c>
      <c r="C27" s="341"/>
      <c r="F27" s="339" t="s">
        <v>120</v>
      </c>
      <c r="G27" s="339"/>
      <c r="I27" s="100"/>
    </row>
    <row r="28" spans="2:9" ht="15.75">
      <c r="B28" s="101"/>
      <c r="C28" s="102"/>
      <c r="F28" s="101"/>
      <c r="G28" s="102"/>
      <c r="I28" s="100"/>
    </row>
    <row r="29" spans="2:9" ht="15.75">
      <c r="B29" s="98"/>
      <c r="C29" s="99"/>
      <c r="F29" s="98"/>
      <c r="G29" s="99"/>
      <c r="I29" s="100"/>
    </row>
    <row r="30" spans="2:9" ht="15.75">
      <c r="B30" s="341" t="s">
        <v>96</v>
      </c>
      <c r="C30" s="341"/>
      <c r="F30" s="339" t="s">
        <v>96</v>
      </c>
      <c r="G30" s="339"/>
      <c r="I30" s="100"/>
    </row>
    <row r="31" spans="2:9" ht="15.75">
      <c r="B31" s="77"/>
      <c r="C31" s="101"/>
      <c r="F31" s="77"/>
      <c r="G31" s="101"/>
      <c r="I31" s="103"/>
    </row>
    <row r="32" spans="2:9" ht="18" customHeight="1">
      <c r="B32" s="99"/>
      <c r="C32" s="98"/>
      <c r="F32" s="99"/>
      <c r="G32" s="98"/>
      <c r="I32" s="104"/>
    </row>
    <row r="33" spans="2:9" ht="12.75" customHeight="1">
      <c r="B33" s="341" t="s">
        <v>97</v>
      </c>
      <c r="C33" s="341"/>
      <c r="F33" s="339" t="s">
        <v>97</v>
      </c>
      <c r="G33" s="339"/>
      <c r="I33" s="102"/>
    </row>
    <row r="34" spans="2:9" ht="15.75">
      <c r="B34" s="102"/>
      <c r="C34" s="102"/>
      <c r="F34" s="339"/>
      <c r="G34" s="339"/>
      <c r="I34" s="100"/>
    </row>
    <row r="35" spans="2:9" ht="15.75">
      <c r="B35" s="99"/>
      <c r="C35" s="105"/>
      <c r="F35" s="99"/>
      <c r="G35" s="105"/>
      <c r="I35" s="100"/>
    </row>
    <row r="36" spans="2:9" ht="15.75">
      <c r="B36" s="341" t="s">
        <v>171</v>
      </c>
      <c r="C36" s="341"/>
      <c r="F36" s="339" t="s">
        <v>172</v>
      </c>
      <c r="G36" s="339"/>
      <c r="I36" s="100"/>
    </row>
    <row r="37" spans="2:7" ht="15.75">
      <c r="B37" s="101"/>
      <c r="C37" s="101"/>
      <c r="F37" s="101"/>
      <c r="G37" s="101"/>
    </row>
    <row r="38" spans="2:7" ht="30.75">
      <c r="B38" s="105" t="s">
        <v>119</v>
      </c>
      <c r="C38" s="105"/>
      <c r="F38" s="338" t="s">
        <v>98</v>
      </c>
      <c r="G38" s="338"/>
    </row>
    <row r="39" spans="2:7" ht="15.75">
      <c r="B39" s="341" t="s">
        <v>99</v>
      </c>
      <c r="C39" s="341"/>
      <c r="F39" s="339" t="s">
        <v>99</v>
      </c>
      <c r="G39" s="339"/>
    </row>
    <row r="40" spans="3:4" ht="15">
      <c r="C40" s="100"/>
      <c r="D40" s="100"/>
    </row>
    <row r="42" ht="12.75" customHeight="1"/>
    <row r="43" ht="15.75">
      <c r="A43" s="77"/>
    </row>
    <row r="48" ht="15.75">
      <c r="A48" s="77"/>
    </row>
    <row r="49" spans="1:4" ht="15.75">
      <c r="A49" s="77"/>
      <c r="D49" s="67" t="str">
        <f>IF(B15&lt;(SUM('[1]8. COSTO TOTAL DEL PROYECTO'!G17*0.05)),"EL IMPORTE DEBE SER MAYOR AL 5 % DE CUADRO DE FINANCIAMIENTO DE SECTIP","")</f>
        <v/>
      </c>
    </row>
    <row r="53" ht="15.75">
      <c r="A53" s="77"/>
    </row>
    <row r="54" ht="15.75">
      <c r="A54" s="77"/>
    </row>
    <row r="55" ht="15.75">
      <c r="A55" s="77"/>
    </row>
    <row r="56" ht="15.75">
      <c r="A56" s="77"/>
    </row>
    <row r="57" ht="15.75">
      <c r="A57" s="77"/>
    </row>
    <row r="58" ht="15.75">
      <c r="A58" s="77"/>
    </row>
  </sheetData>
  <sheetProtection algorithmName="SHA-512" hashValue="vpJuFAzQkzeV+Rk5BU9IwKLrje0g9jXSCg1JPl8sW4UbIY/fcxkcPTWJBynXLqP2UOQ3IYAsHDQVzVf+7nyGdw==" saltValue="FMXI1TpXb1oxkPJCs4xgYA==" spinCount="100000" sheet="1" objects="1" scenarios="1"/>
  <mergeCells count="14">
    <mergeCell ref="F38:G38"/>
    <mergeCell ref="F39:G39"/>
    <mergeCell ref="A1:G1"/>
    <mergeCell ref="H3:I3"/>
    <mergeCell ref="F27:G27"/>
    <mergeCell ref="F30:G30"/>
    <mergeCell ref="F33:G33"/>
    <mergeCell ref="F34:G34"/>
    <mergeCell ref="F36:G36"/>
    <mergeCell ref="B27:C27"/>
    <mergeCell ref="B30:C30"/>
    <mergeCell ref="B33:C33"/>
    <mergeCell ref="B36:C36"/>
    <mergeCell ref="B39:C39"/>
  </mergeCells>
  <dataValidations count="4">
    <dataValidation errorStyle="warning" operator="equal" showInputMessage="1" showErrorMessage="1" sqref="B22:E22"/>
    <dataValidation type="whole" operator="greaterThanOrEqual" showInputMessage="1" showErrorMessage="1" error="INGRESAR N° SIN DECIMALES" sqref="B16:B20">
      <formula1>0</formula1>
    </dataValidation>
    <dataValidation type="custom" operator="greaterThanOrEqual" showInputMessage="1" showErrorMessage="1" prompt="EL IMPORTE DEBE SER  IGUAL AL 30 % DE LO FINANCIADO POR MINCYT" error="EL IMPORTE DEBE SER  IGUAL  AL 30 % DE LO FINANCIADO POR MINCYT" sqref="B15">
      <formula1>'7. COSTO TOTAL DEL PROYECTO'!E17*0.3</formula1>
    </dataValidation>
    <dataValidation type="custom" showInputMessage="1" showErrorMessage="1" prompt="ESTE IMPORTE DEBE SER EL 70% DE LO  FINANCIADO POR MINCYT " error="ESTE IMPORTE DEBE SER EL 70% DE LO  FINANCIADO POR MINCYT " sqref="B14">
      <formula1>'7. COSTO TOTAL DEL PROYECTO'!E17*0.7</formula1>
    </dataValidation>
  </dataValidations>
  <printOptions/>
  <pageMargins left="0.7" right="0.7" top="0.75" bottom="0.75" header="0.3" footer="0.3"/>
  <pageSetup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="60" zoomScaleNormal="60" workbookViewId="0" topLeftCell="A1">
      <selection activeCell="R41" sqref="R41"/>
    </sheetView>
  </sheetViews>
  <sheetFormatPr defaultColWidth="11.421875" defaultRowHeight="15"/>
  <cols>
    <col min="1" max="1" width="39.57421875" style="73" customWidth="1"/>
    <col min="2" max="2" width="24.00390625" style="73" customWidth="1"/>
    <col min="3" max="3" width="24.7109375" style="73" customWidth="1"/>
    <col min="4" max="4" width="23.140625" style="73" customWidth="1"/>
    <col min="5" max="5" width="24.8515625" style="73" customWidth="1"/>
    <col min="6" max="6" width="1.28515625" style="73" customWidth="1"/>
    <col min="7" max="16384" width="11.421875" style="73" customWidth="1"/>
  </cols>
  <sheetData>
    <row r="1" spans="1:9" ht="37.5" customHeight="1">
      <c r="A1" s="344" t="str">
        <f>T('[1]2. ETAPAS'!C8:G8)</f>
        <v/>
      </c>
      <c r="B1" s="344"/>
      <c r="C1" s="344"/>
      <c r="D1" s="344"/>
      <c r="E1" s="340" t="str">
        <f>CONCATENATE('1. Indice'!D3," ",'1. Indice'!J3)</f>
        <v>PFI 2023</v>
      </c>
      <c r="F1" s="340"/>
      <c r="G1" s="107"/>
      <c r="H1" s="107"/>
      <c r="I1" s="107"/>
    </row>
    <row r="2" ht="15.75">
      <c r="D2" s="94"/>
    </row>
    <row r="3" spans="1:4" ht="15.75">
      <c r="A3" s="345" t="s">
        <v>106</v>
      </c>
      <c r="B3" s="345"/>
      <c r="C3" s="345"/>
      <c r="D3" s="94"/>
    </row>
    <row r="4" spans="1:4" ht="15.75">
      <c r="A4" s="108"/>
      <c r="B4" s="108"/>
      <c r="C4" s="108"/>
      <c r="D4" s="94"/>
    </row>
    <row r="5" spans="1:4" ht="15.75">
      <c r="A5" s="77"/>
      <c r="B5" s="77"/>
      <c r="C5" s="77"/>
      <c r="D5" s="77"/>
    </row>
    <row r="6" spans="1:4" ht="15.75" customHeight="1">
      <c r="A6" s="346" t="s">
        <v>107</v>
      </c>
      <c r="B6" s="348" t="s">
        <v>108</v>
      </c>
      <c r="C6" s="349"/>
      <c r="D6" s="77"/>
    </row>
    <row r="7" spans="1:4" ht="31.5">
      <c r="A7" s="347"/>
      <c r="B7" s="109" t="s">
        <v>109</v>
      </c>
      <c r="C7" s="110" t="s">
        <v>46</v>
      </c>
      <c r="D7" s="77"/>
    </row>
    <row r="8" spans="1:4" ht="15.75">
      <c r="A8" s="111"/>
      <c r="B8" s="112"/>
      <c r="C8" s="112"/>
      <c r="D8" s="77"/>
    </row>
    <row r="9" spans="1:4" ht="15.75">
      <c r="A9" s="111" t="s">
        <v>169</v>
      </c>
      <c r="B9" s="28">
        <f>+'7. COSTO TOTAL DEL PROYECTO'!B17</f>
        <v>0</v>
      </c>
      <c r="C9" s="28">
        <f>+'7. COSTO TOTAL DEL PROYECTO'!B17+'7. COSTO TOTAL DEL PROYECTO'!B33</f>
        <v>0</v>
      </c>
      <c r="D9" s="77"/>
    </row>
    <row r="10" spans="1:4" ht="15.75">
      <c r="A10" s="268" t="s">
        <v>110</v>
      </c>
      <c r="B10" s="275"/>
      <c r="C10" s="28">
        <f>+'7. COSTO TOTAL DEL PROYECTO'!C33</f>
        <v>0</v>
      </c>
      <c r="D10" s="77"/>
    </row>
    <row r="11" spans="1:4" ht="15.75">
      <c r="A11" s="111" t="s">
        <v>111</v>
      </c>
      <c r="B11" s="28">
        <f>+'7. COSTO TOTAL DEL PROYECTO'!C17</f>
        <v>0</v>
      </c>
      <c r="C11" s="28">
        <f>+'7. COSTO TOTAL DEL PROYECTO'!C17+'7. COSTO TOTAL DEL PROYECTO'!D33</f>
        <v>0</v>
      </c>
      <c r="D11" s="77"/>
    </row>
    <row r="12" spans="1:4" ht="15.75">
      <c r="A12" s="111" t="s">
        <v>170</v>
      </c>
      <c r="B12" s="28">
        <f>+'7. COSTO TOTAL DEL PROYECTO'!D17</f>
        <v>0</v>
      </c>
      <c r="C12" s="28">
        <f>+'7. COSTO TOTAL DEL PROYECTO'!D17+'7. COSTO TOTAL DEL PROYECTO'!E33</f>
        <v>0</v>
      </c>
      <c r="D12" s="77"/>
    </row>
    <row r="13" spans="1:4" ht="15.75">
      <c r="A13" s="111"/>
      <c r="B13" s="113"/>
      <c r="C13" s="113"/>
      <c r="D13" s="77"/>
    </row>
    <row r="14" spans="1:4" ht="16.5" thickBot="1">
      <c r="A14" s="114" t="s">
        <v>49</v>
      </c>
      <c r="B14" s="69">
        <f>SUM(B9:B13)</f>
        <v>0</v>
      </c>
      <c r="C14" s="69">
        <f>SUM(C9:C13)</f>
        <v>0</v>
      </c>
      <c r="D14" s="77"/>
    </row>
    <row r="15" spans="1:4" ht="16.5" thickTop="1">
      <c r="A15" s="77"/>
      <c r="B15" s="77"/>
      <c r="C15" s="77"/>
      <c r="D15" s="77"/>
    </row>
    <row r="16" spans="1:4" ht="15.75">
      <c r="A16" s="77"/>
      <c r="B16" s="77"/>
      <c r="C16" s="77"/>
      <c r="D16" s="77"/>
    </row>
    <row r="17" spans="1:5" ht="54" customHeight="1">
      <c r="A17" s="115" t="s">
        <v>112</v>
      </c>
      <c r="B17" s="342" t="s">
        <v>113</v>
      </c>
      <c r="C17" s="343"/>
      <c r="D17" s="116" t="s">
        <v>114</v>
      </c>
      <c r="E17" s="116" t="s">
        <v>115</v>
      </c>
    </row>
    <row r="18" spans="1:5" ht="15.75">
      <c r="A18" s="117" t="s">
        <v>116</v>
      </c>
      <c r="B18" s="109" t="s">
        <v>117</v>
      </c>
      <c r="C18" s="117" t="s">
        <v>118</v>
      </c>
      <c r="D18" s="118"/>
      <c r="E18" s="118"/>
    </row>
    <row r="19" spans="1:5" ht="15.75">
      <c r="A19" s="111"/>
      <c r="B19" s="119"/>
      <c r="C19" s="119"/>
      <c r="D19" s="112"/>
      <c r="E19" s="112"/>
    </row>
    <row r="20" spans="1:5" ht="15.75">
      <c r="A20" s="72" t="str">
        <f>CONCATENATE(A27,"  ",'2. Etapas'!B28)</f>
        <v xml:space="preserve">ETAPA  </v>
      </c>
      <c r="B20" s="70">
        <f>+'2. Etapas'!C28</f>
        <v>0</v>
      </c>
      <c r="C20" s="70">
        <f>+'2. Etapas'!D28</f>
        <v>0</v>
      </c>
      <c r="D20" s="28">
        <f>+'7. COSTO TOTAL DEL PROYECTO'!E11</f>
        <v>0</v>
      </c>
      <c r="E20" s="28">
        <f>+'7. COSTO TOTAL DEL PROYECTO'!F27</f>
        <v>0</v>
      </c>
    </row>
    <row r="21" spans="1:5" ht="15.75">
      <c r="A21" s="72" t="str">
        <f>CONCATENATE(A27,"  ",'2. Etapas'!B29)</f>
        <v xml:space="preserve">ETAPA  </v>
      </c>
      <c r="B21" s="70">
        <f>+'2. Etapas'!C29</f>
        <v>0</v>
      </c>
      <c r="C21" s="70">
        <f>+'2. Etapas'!D29</f>
        <v>0</v>
      </c>
      <c r="D21" s="28">
        <f>+'7. COSTO TOTAL DEL PROYECTO'!E12</f>
        <v>0</v>
      </c>
      <c r="E21" s="28">
        <f>+'7. COSTO TOTAL DEL PROYECTO'!F28</f>
        <v>0</v>
      </c>
    </row>
    <row r="22" spans="1:5" ht="15.75">
      <c r="A22" s="111"/>
      <c r="B22" s="119"/>
      <c r="C22" s="119"/>
      <c r="D22" s="113"/>
      <c r="E22" s="113"/>
    </row>
    <row r="23" spans="1:5" ht="15.75">
      <c r="A23" s="111"/>
      <c r="B23" s="119"/>
      <c r="C23" s="119"/>
      <c r="D23" s="113"/>
      <c r="E23" s="113"/>
    </row>
    <row r="24" spans="1:5" ht="15.75">
      <c r="A24" s="111"/>
      <c r="B24" s="119"/>
      <c r="C24" s="119"/>
      <c r="D24" s="113"/>
      <c r="E24" s="113"/>
    </row>
    <row r="25" spans="1:5" ht="15.75">
      <c r="A25" s="111"/>
      <c r="B25" s="119"/>
      <c r="C25" s="119"/>
      <c r="D25" s="113"/>
      <c r="E25" s="113"/>
    </row>
    <row r="26" spans="1:5" ht="15.75">
      <c r="A26" s="111"/>
      <c r="B26" s="119"/>
      <c r="C26" s="119"/>
      <c r="D26" s="113"/>
      <c r="E26" s="113"/>
    </row>
    <row r="27" spans="1:5" ht="16.5" thickBot="1">
      <c r="A27" s="120" t="s">
        <v>63</v>
      </c>
      <c r="B27" s="77"/>
      <c r="C27" s="114" t="s">
        <v>49</v>
      </c>
      <c r="D27" s="71">
        <f>SUM(D18:D26)</f>
        <v>0</v>
      </c>
      <c r="E27" s="71">
        <f>SUM(E18:E26)</f>
        <v>0</v>
      </c>
    </row>
    <row r="28" spans="1:4" ht="16.5" thickTop="1">
      <c r="A28" s="77"/>
      <c r="B28" s="77"/>
      <c r="C28" s="77"/>
      <c r="D28" s="77"/>
    </row>
    <row r="29" spans="1:4" ht="15.75">
      <c r="A29" s="77"/>
      <c r="B29" s="77"/>
      <c r="C29" s="77"/>
      <c r="D29" s="77"/>
    </row>
    <row r="30" spans="1:4" ht="31.5">
      <c r="A30" s="115" t="s">
        <v>87</v>
      </c>
      <c r="B30" s="109" t="s">
        <v>109</v>
      </c>
      <c r="C30" s="77"/>
      <c r="D30" s="77"/>
    </row>
    <row r="31" spans="1:4" ht="15.75">
      <c r="A31" s="111"/>
      <c r="B31" s="112"/>
      <c r="C31" s="77"/>
      <c r="D31" s="77"/>
    </row>
    <row r="32" spans="1:4" ht="15.75">
      <c r="A32" s="111" t="s">
        <v>94</v>
      </c>
      <c r="B32" s="22">
        <f>+'8. CRONOGRAMA DE DESEMBOLSO'!B14</f>
        <v>0</v>
      </c>
      <c r="C32" s="95"/>
      <c r="D32" s="77"/>
    </row>
    <row r="33" spans="1:6" ht="15.75">
      <c r="A33" s="68" t="str">
        <f>+'8. CRONOGRAMA DE DESEMBOLSO'!A15</f>
        <v xml:space="preserve">2º DESEMBOLSO </v>
      </c>
      <c r="B33" s="22">
        <f>+'8. CRONOGRAMA DE DESEMBOLSO'!B15</f>
        <v>0</v>
      </c>
      <c r="C33" s="95"/>
      <c r="D33" s="77"/>
      <c r="F33" s="121"/>
    </row>
    <row r="34" spans="1:4" ht="15.75">
      <c r="A34" s="68" t="str">
        <f>+'[1]9. CRONOGRAMA DE DESEMBOLSOS '!A16</f>
        <v/>
      </c>
      <c r="B34" s="22">
        <f>+'[1]9. CRONOGRAMA DE DESEMBOLSOS '!B16</f>
        <v>0</v>
      </c>
      <c r="C34" s="77"/>
      <c r="D34" s="77"/>
    </row>
    <row r="35" spans="1:4" ht="15.75">
      <c r="A35" s="68" t="str">
        <f>+'[1]9. CRONOGRAMA DE DESEMBOLSOS '!A17</f>
        <v/>
      </c>
      <c r="B35" s="22">
        <f>+'[1]9. CRONOGRAMA DE DESEMBOLSOS '!B17</f>
        <v>0</v>
      </c>
      <c r="C35" s="77"/>
      <c r="D35" s="77"/>
    </row>
    <row r="36" spans="1:4" ht="15.75">
      <c r="A36" s="68" t="str">
        <f>+'[1]9. CRONOGRAMA DE DESEMBOLSOS '!A18</f>
        <v/>
      </c>
      <c r="B36" s="22">
        <f>+'[1]9. CRONOGRAMA DE DESEMBOLSOS '!B18</f>
        <v>0</v>
      </c>
      <c r="C36" s="77"/>
      <c r="D36" s="77"/>
    </row>
    <row r="37" spans="1:4" ht="15.75">
      <c r="A37" s="68" t="str">
        <f>+'[1]9. CRONOGRAMA DE DESEMBOLSOS '!A19</f>
        <v/>
      </c>
      <c r="B37" s="22">
        <f>+'[1]9. CRONOGRAMA DE DESEMBOLSOS '!B19</f>
        <v>0</v>
      </c>
      <c r="C37" s="77"/>
      <c r="D37" s="77"/>
    </row>
    <row r="38" spans="1:4" ht="15.75">
      <c r="A38" s="111"/>
      <c r="B38" s="22">
        <f>+'[1]9. CRONOGRAMA DE DESEMBOLSOS '!B21</f>
        <v>0</v>
      </c>
      <c r="C38" s="95"/>
      <c r="D38" s="77"/>
    </row>
    <row r="39" spans="1:4" ht="15.75">
      <c r="A39" s="111"/>
      <c r="B39" s="113"/>
      <c r="C39" s="77"/>
      <c r="D39" s="77"/>
    </row>
    <row r="40" spans="1:4" ht="16.5" thickBot="1">
      <c r="A40" s="114" t="s">
        <v>49</v>
      </c>
      <c r="B40" s="69">
        <f>SUM(B31:B39)</f>
        <v>0</v>
      </c>
      <c r="C40" s="95"/>
      <c r="D40" s="77"/>
    </row>
    <row r="41" ht="15.75" thickTop="1"/>
    <row r="43" ht="15">
      <c r="A43" s="5" t="e">
        <f>+'[1]1. Indice'!C11:J11</f>
        <v>#VALUE!</v>
      </c>
    </row>
  </sheetData>
  <sheetProtection algorithmName="SHA-512" hashValue="u3bSRPsfRtg+C6MYyX88PAEABPfkOC2H1RH6a62OnRl5exrMTGpS/GCgt4I8YXZr32M4RJfA/uxX4C8fCf5zwA==" saltValue="QjmvrtMBXGHRWOe11aS4kw==" spinCount="100000" sheet="1" objects="1" scenarios="1"/>
  <mergeCells count="6">
    <mergeCell ref="B17:C17"/>
    <mergeCell ref="A1:D1"/>
    <mergeCell ref="E1:F1"/>
    <mergeCell ref="A3:C3"/>
    <mergeCell ref="A6:A7"/>
    <mergeCell ref="B6:C6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Maria Agustina</dc:creator>
  <cp:keywords/>
  <dc:description/>
  <cp:lastModifiedBy>MARTINEZ Maria Agustina</cp:lastModifiedBy>
  <dcterms:created xsi:type="dcterms:W3CDTF">2021-03-29T19:26:51Z</dcterms:created>
  <dcterms:modified xsi:type="dcterms:W3CDTF">2023-06-28T16:00:44Z</dcterms:modified>
  <cp:category/>
  <cp:version/>
  <cp:contentType/>
  <cp:contentStatus/>
</cp:coreProperties>
</file>